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ija\Desktop\"/>
    </mc:Choice>
  </mc:AlternateContent>
  <xr:revisionPtr revIDLastSave="0" documentId="13_ncr:1_{2C796C39-3407-4ECA-8988-37CCC3269A7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IJEČANJ " sheetId="1" state="hidden" r:id="rId1"/>
    <sheet name="Srpanj 2026" sheetId="9" r:id="rId2"/>
    <sheet name="VELJAČA" sheetId="7" state="hidden" r:id="rId3"/>
  </sheets>
  <definedNames>
    <definedName name="Br_fakture" localSheetId="1">#REF!</definedName>
    <definedName name="Br_fakture" localSheetId="2">#REF!</definedName>
    <definedName name="Br_fakture">#REF!</definedName>
    <definedName name="NazivTvrtke" localSheetId="1">'Srpanj 2026'!#REF!</definedName>
    <definedName name="NazivTvrtke" localSheetId="2">VELJAČA!#REF!</definedName>
    <definedName name="NazivTvrtke">'SIJEČANJ '!#REF!</definedName>
    <definedName name="PojedinostiOBrFakture">"PojedinostiOFakturi[Br fakture]"</definedName>
    <definedName name="rngInvoice" localSheetId="1">'Srpanj 2026'!#REF!</definedName>
    <definedName name="rngInvoice" localSheetId="2">VELJAČA!#REF!</definedName>
    <definedName name="rngInvoice">'SIJEČANJ '!#REF!</definedName>
    <definedName name="TraženjeKupca" localSheetId="1">#REF!</definedName>
    <definedName name="TraženjeKupca" localSheetId="2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9" i="9" l="1"/>
  <c r="F54" i="9"/>
  <c r="B54" i="9" a="1"/>
  <c r="B54" i="9" s="1"/>
  <c r="C54" i="9" a="1"/>
  <c r="C54" i="9" s="1"/>
  <c r="F57" i="9"/>
  <c r="F18" i="9"/>
  <c r="F28" i="9"/>
  <c r="F19" i="9"/>
  <c r="F20" i="9"/>
  <c r="F38" i="9"/>
  <c r="F36" i="9"/>
  <c r="F35" i="9"/>
  <c r="F53" i="9"/>
  <c r="F56" i="9"/>
  <c r="F31" i="9"/>
  <c r="F30" i="9"/>
  <c r="F21" i="9" l="1"/>
  <c r="B57" i="9" a="1"/>
  <c r="B57" i="9" s="1"/>
  <c r="C57" i="9" a="1"/>
  <c r="C57" i="9" s="1"/>
  <c r="B50" i="9" a="1"/>
  <c r="B50" i="9" s="1"/>
  <c r="C50" i="9" a="1"/>
  <c r="C50" i="9" s="1"/>
  <c r="B51" i="9" a="1"/>
  <c r="B51" i="9" s="1"/>
  <c r="C51" i="9" a="1"/>
  <c r="C51" i="9" s="1"/>
  <c r="B58" i="9" l="1" a="1"/>
  <c r="B58" i="9" s="1"/>
  <c r="C58" i="9" a="1"/>
  <c r="C58" i="9" s="1"/>
  <c r="C55" i="9" a="1"/>
  <c r="C55" i="9" s="1"/>
  <c r="B55" i="9" a="1"/>
  <c r="B55" i="9" s="1"/>
  <c r="C52" i="9" a="1"/>
  <c r="C52" i="9" s="1"/>
  <c r="B52" i="9" a="1"/>
  <c r="B52" i="9" s="1"/>
  <c r="C56" i="9" a="1"/>
  <c r="C56" i="9" s="1"/>
  <c r="B56" i="9" a="1"/>
  <c r="B56" i="9" s="1"/>
  <c r="B59" i="9" a="1"/>
  <c r="B59" i="9" s="1"/>
  <c r="C59" i="9" a="1"/>
  <c r="C59" i="9" s="1"/>
  <c r="B53" i="9" l="1" a="1"/>
  <c r="B53" i="9" s="1"/>
  <c r="C53" i="9" a="1"/>
  <c r="C53" i="9" s="1"/>
  <c r="F60" i="9" l="1"/>
  <c r="F3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<sst xmlns="http://schemas.openxmlformats.org/spreadsheetml/2006/main" count="346" uniqueCount="135">
  <si>
    <t>T: Telefonski broj: 031/705-028</t>
  </si>
  <si>
    <t>Siječanj 2024.g.</t>
  </si>
  <si>
    <t>Iznos</t>
  </si>
  <si>
    <t>ZAGREB</t>
  </si>
  <si>
    <t>OSIJEK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</si>
  <si>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</si>
  <si>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</si>
  <si>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</si>
  <si>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</si>
  <si>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</si>
  <si>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</si>
  <si>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</si>
  <si>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INFORMACIJA O TROŠENJU SREDSTAVA</t>
  </si>
  <si>
    <t>Veljača 2024.g.</t>
  </si>
  <si>
    <t>Naziv ustanove: Tehnička škola Virovitica</t>
  </si>
  <si>
    <t>Adresa: Zbora narodne garde 29</t>
  </si>
  <si>
    <t>Poštanski broj i grad: 33000 Virovitica</t>
  </si>
  <si>
    <t xml:space="preserve"> Telefonski broj: 033/725-777</t>
  </si>
  <si>
    <t>Web-mjesto: https://www.ss-tehnicka-vt.skole.hr/</t>
  </si>
  <si>
    <t>ČAZMATRANST - PROMET D.O.O.</t>
  </si>
  <si>
    <t>ČAZMA</t>
  </si>
  <si>
    <t>DIM VIROVITICA</t>
  </si>
  <si>
    <t>VIROVITICA</t>
  </si>
  <si>
    <t xml:space="preserve">32319 - OSTALE USLUGE ZA KOMUNIKACIJU I PRIJEVOZ </t>
  </si>
  <si>
    <t>32329 - INSPEKCIJSKI NALAZI S.Š.</t>
  </si>
  <si>
    <t>ZANATPROMET-TRGOVINA D.O.O.</t>
  </si>
  <si>
    <t>32244 - OSTALI MATERIJAL I DIJELOVI ZA TEKUĆE I INVESTICIJSKO ODRŽAVANJE</t>
  </si>
  <si>
    <t xml:space="preserve">FINANCIJSKA AGENCIJA </t>
  </si>
  <si>
    <t>34312 - USLUGE PLATNOG PROMETA</t>
  </si>
  <si>
    <t>32342 - IZNOŠENJE I ODVOZ SMEĆA</t>
  </si>
  <si>
    <t>HEP - OPSKRBA D.O.O.</t>
  </si>
  <si>
    <t>FLORA VTC D.O.O.</t>
  </si>
  <si>
    <t>32231 - ELEKTRIČNA ENERGIJA</t>
  </si>
  <si>
    <t xml:space="preserve">HP D.D. HRVATSKA POŠTA </t>
  </si>
  <si>
    <t xml:space="preserve">VELIKA GORICA </t>
  </si>
  <si>
    <t>32313 - POŠTARINA</t>
  </si>
  <si>
    <t xml:space="preserve">HRVATSKI TELEKOM D.D. </t>
  </si>
  <si>
    <t>32311 - USLUGE TELEFONA</t>
  </si>
  <si>
    <t xml:space="preserve">JVP GRADA VIROVITICE </t>
  </si>
  <si>
    <t>KTC D.D. P-46 VIROVITICA</t>
  </si>
  <si>
    <t>32214 - MATERIJAL I SREDSTVA ZA ČIŠĆENJE I ODRŽAVANJE</t>
  </si>
  <si>
    <t xml:space="preserve">MOJ DOM </t>
  </si>
  <si>
    <t xml:space="preserve">POSLOVNA LITERATURA D.O.O. </t>
  </si>
  <si>
    <t>32339 - OSTALE USLUGE PROMIDŽBE I INFORMIRANJA</t>
  </si>
  <si>
    <t xml:space="preserve">TELEMACH HRVATSKA D.O.O. </t>
  </si>
  <si>
    <t xml:space="preserve">VIRKOM D.O.O. </t>
  </si>
  <si>
    <t>32341 - OPSKRBA VODOM</t>
  </si>
  <si>
    <t>HEP - PLIN D.O.O.</t>
  </si>
  <si>
    <t>32233 - PLIN</t>
  </si>
  <si>
    <t>ZDRAVSTVENA USTANOVA LJEKARNE GRGIĆ</t>
  </si>
  <si>
    <t>32221 - NASTAVNI MATERIJAL</t>
  </si>
  <si>
    <t xml:space="preserve">BRANA D.O.O. </t>
  </si>
  <si>
    <t>32224 - NAMIRNICE</t>
  </si>
  <si>
    <t>HAJAC PROMET OBRT ZA PRIJEVOZ I TRGOVINU</t>
  </si>
  <si>
    <t>MARTIN</t>
  </si>
  <si>
    <t>POSLOVNI EDUKATOR ZA SAVJETOVANJE D.O.O.</t>
  </si>
  <si>
    <t>KAŠTEL SUĆURAC</t>
  </si>
  <si>
    <t>32212 - LITERATURA</t>
  </si>
  <si>
    <t>LIBUSOFT CICOM D.O.O.</t>
  </si>
  <si>
    <t>32389 - OSTALE RAČUNALNE USLUGE</t>
  </si>
  <si>
    <t>DUBROVNIK SUN D.O.O.</t>
  </si>
  <si>
    <t>DUBROVNIK</t>
  </si>
  <si>
    <t>32113 - SMJEŠTAJ NA SLUŽBENOM PUTOVANJU</t>
  </si>
  <si>
    <t xml:space="preserve">32115 - PRIJEVOZ NA SLUŽBENOM PUTOVANJU </t>
  </si>
  <si>
    <t xml:space="preserve">Naziv ustanove: Tehnička škola Virovitica </t>
  </si>
  <si>
    <t xml:space="preserve">Poštanski broj i grad: 33000 Virovitica </t>
  </si>
  <si>
    <t xml:space="preserve">Naziv platitelja </t>
  </si>
  <si>
    <t>Tehnička škola Virovitica</t>
  </si>
  <si>
    <t xml:space="preserve">Virovitičko - podravska županija </t>
  </si>
  <si>
    <t>32121 - NAKNADE ZA PRIJEVOZ NA POSAO I S POLA</t>
  </si>
  <si>
    <t>GDPR</t>
  </si>
  <si>
    <t xml:space="preserve">32111 - DNEVNICE ZA SLUŽBENI PUT </t>
  </si>
  <si>
    <t>32955 - NOVČANA NAKNADA POSLODAVCA ZBOG NEZAPOŠLJAVANJA OSOBA S INVALIDITETOM</t>
  </si>
  <si>
    <t xml:space="preserve">MINISTARSTVO ZNANOSTI I OBRAZOVANJA </t>
  </si>
  <si>
    <t>31111 - PLAĆE ZA ZAPOSLENE</t>
  </si>
  <si>
    <t>31212 - NAGRADE</t>
  </si>
  <si>
    <t>31216 - REGRES ZA GODIŠNJI ODMOR</t>
  </si>
  <si>
    <t>31219 - OSTALI NENAVEDENI RASHODI ZA ZAPOSLENE</t>
  </si>
  <si>
    <t>31321 - DOPRINOSI ZA OBVEZNO ZDRAVSTVENO OSIGURANJE</t>
  </si>
  <si>
    <t>E-pošta:   ured@ss-tehnicka-vt.skole.hr</t>
  </si>
  <si>
    <t>E - pošta: ured@ss-tehnicka-vt.skole.hr</t>
  </si>
  <si>
    <t>Web-mjesto: http://www.ss-tehnicka-vt.skole.hr/</t>
  </si>
  <si>
    <t>MINISTARSTVO ZNANOSTI I OBRAZOVANJA</t>
  </si>
  <si>
    <t>32115 - NAKNADE ZA PRIJEVOZ NA SLUŽBENOM PUTU U ZEMLJI</t>
  </si>
  <si>
    <t xml:space="preserve">DRŽAVNI PRORAČUN </t>
  </si>
  <si>
    <t>32121 - PRIJEVOZ ZAPOSLENIKA</t>
  </si>
  <si>
    <t>32372 - UGOVORI O DJELU</t>
  </si>
  <si>
    <t>32111 - DNEVNICE ZA SLUŽBENI PUT U ZEMLJI</t>
  </si>
  <si>
    <t>32999 - OSTALI NESPOMENUTI RASHODI POSLOVANJA</t>
  </si>
  <si>
    <t>42411 - KNJIGE</t>
  </si>
  <si>
    <t>VACOM D.O.O.</t>
  </si>
  <si>
    <t>DARUVAR</t>
  </si>
  <si>
    <t>42211 - RAČUNALA I RAČUNALNA OPREMA</t>
  </si>
  <si>
    <t>PRIMA COMMERCE D.O.O.</t>
  </si>
  <si>
    <t>BJELOVAR</t>
  </si>
  <si>
    <t>42212 - UREDSKI NAMJEŠTAJ</t>
  </si>
  <si>
    <t>TIMICOM, OBRT ZA TRGOVINU</t>
  </si>
  <si>
    <t>32399 - OSTALE NESPOMENUTE USLUGE</t>
  </si>
  <si>
    <t>32931 - REPREZENTACIJA</t>
  </si>
  <si>
    <t>KTC D.D.</t>
  </si>
  <si>
    <t>KRIŽEVCI</t>
  </si>
  <si>
    <t>32234 - MOTORNI BENZIN I DIZEL GORIVO</t>
  </si>
  <si>
    <t>FINANCIJSKA AGENCIJA</t>
  </si>
  <si>
    <t>NARODNE NOVINE D.D.</t>
  </si>
  <si>
    <t>32211 - UREDSKI MATERIJAL</t>
  </si>
  <si>
    <t>VIRKOM D.O.O.</t>
  </si>
  <si>
    <t>MEĐIMURJE-PLIN D.O.O.</t>
  </si>
  <si>
    <t>ČAKOVEC</t>
  </si>
  <si>
    <t>HRVATSKI TELEKOM D.D.</t>
  </si>
  <si>
    <t>34349 - OSTALI NESPOMENUTI FINANCIJSKI RASHODI</t>
  </si>
  <si>
    <t>VELIKA GORICA</t>
  </si>
  <si>
    <t>HEP-OPSKRBA D.O.O.</t>
  </si>
  <si>
    <t>Srpanj 2026.g.</t>
  </si>
  <si>
    <t>MOJ DOM SALON PODNIH OBLOGA</t>
  </si>
  <si>
    <t>DOBRA KNJIGA D.O.O.</t>
  </si>
  <si>
    <t>38129 - HIGIJENSKE POTREPŠTINE</t>
  </si>
  <si>
    <t>GOJA D.O.O.</t>
  </si>
  <si>
    <t>NAKLADA SLAP D.O.O.</t>
  </si>
  <si>
    <t>JASTREBARSKO</t>
  </si>
  <si>
    <t>PRINTMEDIA D.O.O.</t>
  </si>
  <si>
    <t>32391 - OSTALE GRAFIČKE USLUGE</t>
  </si>
  <si>
    <t>CANOFAX D.O.O.</t>
  </si>
  <si>
    <t>32219 - OSTALI MATERIJAL ZA POTREBE REDOVNOG POSLOVANJA</t>
  </si>
  <si>
    <t>ZAŠTITAINSPEKT D.O.O.</t>
  </si>
  <si>
    <t>OPTIMUM D.O.O.</t>
  </si>
  <si>
    <t>STILUS KNJIGA D.O.O.</t>
  </si>
  <si>
    <t>ŠKOLSKA KNJIGA D.D.</t>
  </si>
  <si>
    <t xml:space="preserve">MOJ DOM SALON PODNIH OBLOGA </t>
  </si>
  <si>
    <t>KEMIJSKA ČISTIONICA I KOP.KLJUČEVA ŠUPER</t>
  </si>
  <si>
    <t>ZANATPROMET D.O.O.</t>
  </si>
  <si>
    <t>HP-HRVATSKA POŠTA D.D.</t>
  </si>
  <si>
    <t>V.G.PROMET</t>
  </si>
  <si>
    <t>NAKLADA KOSINJ D.O.O.</t>
  </si>
  <si>
    <t xml:space="preserve">UDRUGA MATEMATIČARA OSIJEK </t>
  </si>
  <si>
    <t>32131 - SEMINARI,SAVJETOVANJA I SIMPOZIJI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</si>
</sst>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164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0" fillId="35" borderId="0" xfId="0" applyNumberFormat="1" applyFill="1" applyAlignment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" borderId="0" xfId="7" applyFont="1" applyAlignment="1">
      <alignment horizontal="center" vertical="center" wrapText="1"/>
    </xf>
    <xf numFmtId="0" fontId="0" fillId="35" borderId="0" xfId="0" applyNumberFormat="1" applyFill="1">
      <alignment vertical="top" wrapText="1"/>
    </xf>
    <xf numFmtId="0" fontId="27" fillId="0" borderId="0" xfId="2" applyFont="1" applyBorder="1" applyAlignment="1" applyProtection="1">
      <alignment horizontal="center" vertical="center"/>
    </xf>
    <xf numFmtId="0" fontId="30" fillId="3" borderId="1" xfId="7" applyFont="1" applyBorder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30" fillId="2" borderId="0" xfId="0" applyNumberFormat="1" applyFont="1" applyFill="1" applyBorder="1" applyAlignment="1" applyProtection="1">
      <alignment horizontal="center" vertical="center" wrapText="1"/>
    </xf>
    <xf numFmtId="0" fontId="30" fillId="2" borderId="0" xfId="0" applyNumberFormat="1" applyFont="1" applyFill="1" applyBorder="1" applyAlignment="1" applyProtection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49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148"/>
      <tableStyleElement type="headerRow" dxfId="147"/>
      <tableStyleElement type="totalRow" dxfId="146"/>
      <tableStyleElement type="firstColumn" dxfId="145"/>
      <tableStyleElement type="lastColumn" dxfId="144"/>
      <tableStyleElement type="firstRowStripe" dxfId="143"/>
      <tableStyleElement type="firstColumnStripe" dxfId="14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F38" dataDxfId="134" totalsRowDxfId="133">
  <autoFilter ref="A6:F38" xr:uid="{00000000-0009-0000-0100-000004000000}">
    <filterColumn colId="0" hiddenButton="1"/>
    <filterColumn colId="1" hiddenButton="1"/>
    <filterColumn colId="2" hiddenButton="1"/>
    <filterColumn colId="5" hiddenButton="1"/>
  </autoFilter>
  <tableColumns count="6">
    <tableColumn id="7" xr3:uid="{00000000-0010-0000-0000-000007000000}" name="Naziv primatelja" dataDxfId="132" totalsRowDxfId="131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130" totalsRowDxfId="129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128" totalsRowDxfId="127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126" totalsRowDxfId="125"/>
    <tableColumn id="1" xr3:uid="{00000000-0010-0000-0000-000001000000}" name="Naziv platitelja " dataDxfId="124" totalsRowDxfId="123"/>
    <tableColumn id="11" xr3:uid="{00000000-0010-0000-0000-00000B000000}" name="Iznos" totalsRowFunction="count" dataDxfId="122" totalsRowDxfId="121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FakturaProjekta4" displayName="FakturaProjekta4" ref="A6:F60" dataDxfId="41" totalsRowDxfId="40">
  <autoFilter ref="A6:F60" xr:uid="{00000000-0009-0000-0100-000003000000}">
    <filterColumn colId="0" hiddenButton="1"/>
    <filterColumn colId="1" hiddenButton="1"/>
    <filterColumn colId="2" hiddenButton="1"/>
    <filterColumn colId="5" hiddenButton="1"/>
  </autoFilter>
  <tableColumns count="6">
    <tableColumn id="7" xr3:uid="{00000000-0010-0000-0100-000007000000}" name="Naziv primatelja" dataDxfId="39" totalsRowDxfId="38">
      <calculatedColumnFormula array="1">IFERROR(INDEX(#REF!,SMALL(IF(#REF!=rngInvoice,ROW(#REF!)-ROW(#REF!)), ROW(1:1)), MATCH($A$6,#REF!, 0)),"")</calculatedColumnFormula>
    </tableColumn>
    <tableColumn id="8" xr3:uid="{00000000-0010-0000-0100-000008000000}" name="OIB primatelja" dataDxfId="37" totalsRowDxfId="36" dataCellStyle="Normalno">
      <calculatedColumnFormula array="1">IFERROR(INDEX(#REF!,SMALL(IF(#REF!=rngInvoice,ROW(#REF!)-ROW(#REF!)), ROW(1:1)), MATCH($B$6,#REF!, 0)),"")</calculatedColumnFormula>
    </tableColumn>
    <tableColumn id="10" xr3:uid="{00000000-0010-0000-0100-00000A000000}" name="Sjedište primatelja" dataDxfId="35" totalsRowDxfId="34" dataCellStyle="Normalno">
      <calculatedColumnFormula array="1">IFERROR(INDEX(#REF!,SMALL(IF(#REF!=rngInvoice,ROW(#REF!)-ROW(#REF!)), ROW(1:1)), MATCH($C$6,#REF!, 0)),"")</calculatedColumnFormula>
    </tableColumn>
    <tableColumn id="3" xr3:uid="{00000000-0010-0000-0100-000003000000}" name="Vrsta rashoda i izdatka" dataDxfId="33" totalsRowDxfId="32"/>
    <tableColumn id="1" xr3:uid="{00000000-0010-0000-0100-000001000000}" name="Naziv platitelja " dataDxfId="31" totalsRowDxfId="30"/>
    <tableColumn id="11" xr3:uid="{00000000-0010-0000-0100-00000B000000}" name="Iznos" totalsRowFunction="count" dataDxfId="29" totalsRowDxfId="28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FakturaProjekta2" displayName="FakturaProjekta2" ref="A6:E37" headerRowDxfId="12" dataDxfId="11" totalsRowDxfId="10" headerRowCellStyle="Naslov 3">
  <autoFilter ref="A6:E37" xr:uid="{00000000-0009-0000-0100-000001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200-000007000000}" name="Naziv primatelja" dataDxfId="9" totalsRowDxfId="8"/>
    <tableColumn id="8" xr3:uid="{00000000-0010-0000-0200-000008000000}" name="OIB primatelja" dataDxfId="7" totalsRowDxfId="6" dataCellStyle="Normalno"/>
    <tableColumn id="10" xr3:uid="{00000000-0010-0000-0200-00000A000000}" name="Sjedište primatelja" dataDxfId="5" totalsRowDxfId="4" dataCellStyle="Normalno"/>
    <tableColumn id="3" xr3:uid="{00000000-0010-0000-0200-000003000000}" name="Vrsta rashoda i izdatka" dataDxfId="3" totalsRowDxfId="2"/>
    <tableColumn id="11" xr3:uid="{00000000-0010-0000-02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38"/>
  <sheetViews>
    <sheetView showGridLines="0" topLeftCell="A28" zoomScaleNormal="100" workbookViewId="0">
      <selection activeCell="D31" sqref="D31"/>
    </sheetView>
  </sheetViews>
  <sheetFormatPr defaultColWidth="9" defaultRowHeight="33.950000000000003" customHeight="1" x14ac:dyDescent="0.25"/>
  <cols>
    <col min="1" max="1" width="35.85546875" style="8" customWidth="1"/>
    <col min="2" max="2" width="24.7109375" style="8" customWidth="1"/>
    <col min="3" max="3" width="31" style="8" customWidth="1"/>
    <col min="4" max="5" width="47.5703125" style="8" customWidth="1"/>
    <col min="6" max="6" width="21.42578125" style="8" customWidth="1"/>
    <col min="7" max="7" width="0.28515625" style="1" customWidth="1"/>
    <col min="8" max="8" width="11.28515625" style="27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40" t="s">
        <v>14</v>
      </c>
      <c r="B1" s="40"/>
      <c r="C1" s="40"/>
      <c r="D1" s="40"/>
      <c r="E1" s="40"/>
      <c r="F1" s="40"/>
      <c r="G1" s="3"/>
    </row>
    <row r="2" spans="1:8" ht="37.5" customHeight="1" thickTop="1" x14ac:dyDescent="0.25">
      <c r="A2" s="41" t="s">
        <v>15</v>
      </c>
      <c r="B2" s="41"/>
      <c r="C2" s="23" t="s">
        <v>17</v>
      </c>
      <c r="D2" s="43" t="s">
        <v>18</v>
      </c>
      <c r="E2" s="43"/>
      <c r="F2" s="43"/>
      <c r="G2" s="4"/>
    </row>
    <row r="3" spans="1:8" ht="47.25" customHeight="1" x14ac:dyDescent="0.25">
      <c r="A3" s="42" t="s">
        <v>16</v>
      </c>
      <c r="B3" s="42"/>
      <c r="C3" s="30" t="s">
        <v>79</v>
      </c>
      <c r="D3" s="44"/>
      <c r="E3" s="44"/>
      <c r="F3" s="44"/>
      <c r="G3" s="4"/>
    </row>
    <row r="4" spans="1:8" ht="44.1" customHeight="1" x14ac:dyDescent="0.25">
      <c r="A4" s="13" t="s">
        <v>1</v>
      </c>
      <c r="B4" s="9"/>
      <c r="C4" s="9"/>
      <c r="D4" s="9"/>
      <c r="E4" s="9"/>
      <c r="F4" s="9"/>
    </row>
    <row r="5" spans="1:8" ht="44.1" customHeight="1" x14ac:dyDescent="0.25">
      <c r="A5" s="39" t="s">
        <v>12</v>
      </c>
      <c r="B5" s="39"/>
      <c r="C5" s="39"/>
      <c r="D5" s="39"/>
      <c r="E5" s="39"/>
      <c r="F5" s="39"/>
    </row>
    <row r="6" spans="1:8" s="2" customFormat="1" ht="33.950000000000003" customHeight="1" x14ac:dyDescent="0.25">
      <c r="A6" s="6" t="s">
        <v>8</v>
      </c>
      <c r="B6" s="6" t="s">
        <v>9</v>
      </c>
      <c r="C6" s="6" t="s">
        <v>10</v>
      </c>
      <c r="D6" s="6" t="s">
        <v>11</v>
      </c>
      <c r="E6" s="6" t="s">
        <v>66</v>
      </c>
      <c r="F6" s="6" t="s">
        <v>2</v>
      </c>
      <c r="H6" s="28"/>
    </row>
    <row r="7" spans="1:8" s="2" customFormat="1" ht="33.75" customHeight="1" x14ac:dyDescent="0.25">
      <c r="A7" s="7" t="s">
        <v>19</v>
      </c>
      <c r="B7" s="10">
        <v>96107776452</v>
      </c>
      <c r="C7" s="5" t="s">
        <v>20</v>
      </c>
      <c r="D7" s="11" t="s">
        <v>23</v>
      </c>
      <c r="E7" s="11" t="s">
        <v>67</v>
      </c>
      <c r="F7" s="12">
        <v>1200</v>
      </c>
      <c r="H7" s="28"/>
    </row>
    <row r="8" spans="1:8" s="2" customFormat="1" ht="33.75" customHeight="1" x14ac:dyDescent="0.25">
      <c r="A8" s="7" t="s">
        <v>21</v>
      </c>
      <c r="B8" s="10">
        <v>38577310772</v>
      </c>
      <c r="C8" s="5" t="s">
        <v>22</v>
      </c>
      <c r="D8" s="11" t="s">
        <v>24</v>
      </c>
      <c r="E8" s="11" t="s">
        <v>68</v>
      </c>
      <c r="F8" s="12">
        <v>98.2</v>
      </c>
      <c r="H8" s="28"/>
    </row>
    <row r="9" spans="1:8" s="2" customFormat="1" ht="50.25" customHeight="1" x14ac:dyDescent="0.25">
      <c r="A9" s="7" t="s">
        <v>25</v>
      </c>
      <c r="B9" s="10">
        <v>48092682308</v>
      </c>
      <c r="C9" s="5" t="s">
        <v>22</v>
      </c>
      <c r="D9" s="11" t="s">
        <v>26</v>
      </c>
      <c r="E9" s="11" t="s">
        <v>68</v>
      </c>
      <c r="F9" s="12">
        <v>918.69</v>
      </c>
      <c r="H9" s="28"/>
    </row>
    <row r="10" spans="1:8" s="2" customFormat="1" ht="33.75" customHeight="1" x14ac:dyDescent="0.25">
      <c r="A10" s="7" t="s">
        <v>27</v>
      </c>
      <c r="B10" s="10">
        <v>85821130368</v>
      </c>
      <c r="C10" s="5" t="s">
        <v>3</v>
      </c>
      <c r="D10" s="5" t="s">
        <v>28</v>
      </c>
      <c r="E10" s="11" t="s">
        <v>68</v>
      </c>
      <c r="F10" s="12">
        <v>17.84</v>
      </c>
      <c r="H10" s="28"/>
    </row>
    <row r="11" spans="1:8" s="2" customFormat="1" ht="33.75" customHeight="1" x14ac:dyDescent="0.25">
      <c r="A11" s="7" t="s">
        <v>31</v>
      </c>
      <c r="B11" s="10">
        <v>54521868069</v>
      </c>
      <c r="C11" s="5" t="s">
        <v>22</v>
      </c>
      <c r="D11" s="5" t="s">
        <v>29</v>
      </c>
      <c r="E11" s="11" t="s">
        <v>68</v>
      </c>
      <c r="F11" s="12">
        <v>55.74</v>
      </c>
      <c r="H11" s="28"/>
    </row>
    <row r="12" spans="1:8" s="2" customFormat="1" ht="37.5" customHeight="1" x14ac:dyDescent="0.25">
      <c r="A12" s="7" t="s">
        <v>30</v>
      </c>
      <c r="B12" s="26">
        <v>63073332379</v>
      </c>
      <c r="C12" s="5" t="s">
        <v>3</v>
      </c>
      <c r="D12" s="11" t="s">
        <v>32</v>
      </c>
      <c r="E12" s="11" t="s">
        <v>68</v>
      </c>
      <c r="F12" s="12">
        <v>1802.77</v>
      </c>
      <c r="H12" s="28"/>
    </row>
    <row r="13" spans="1:8" s="2" customFormat="1" ht="40.5" customHeight="1" x14ac:dyDescent="0.25">
      <c r="A13" s="7" t="s">
        <v>33</v>
      </c>
      <c r="B13" s="16">
        <v>87311810356</v>
      </c>
      <c r="C13" s="5" t="s">
        <v>34</v>
      </c>
      <c r="D13" s="11" t="s">
        <v>35</v>
      </c>
      <c r="E13" s="11" t="s">
        <v>68</v>
      </c>
      <c r="F13" s="12">
        <v>48.28</v>
      </c>
      <c r="H13" s="28"/>
    </row>
    <row r="14" spans="1:8" s="2" customFormat="1" ht="40.5" customHeight="1" x14ac:dyDescent="0.25">
      <c r="A14" s="7" t="s">
        <v>36</v>
      </c>
      <c r="B14" s="22">
        <v>81793146560</v>
      </c>
      <c r="C14" s="5" t="s">
        <v>3</v>
      </c>
      <c r="D14" s="11" t="s">
        <v>37</v>
      </c>
      <c r="E14" s="11" t="s">
        <v>68</v>
      </c>
      <c r="F14" s="12">
        <v>11.61</v>
      </c>
      <c r="H14" s="28"/>
    </row>
    <row r="15" spans="1:8" s="2" customFormat="1" ht="44.25" customHeight="1" x14ac:dyDescent="0.25">
      <c r="A15" s="7" t="s">
        <v>38</v>
      </c>
      <c r="B15" s="16">
        <v>72139518512</v>
      </c>
      <c r="C15" s="5" t="s">
        <v>22</v>
      </c>
      <c r="D15" s="5" t="s">
        <v>24</v>
      </c>
      <c r="E15" s="11" t="s">
        <v>68</v>
      </c>
      <c r="F15" s="12">
        <v>513.91</v>
      </c>
      <c r="H15" s="28"/>
    </row>
    <row r="16" spans="1:8" s="2" customFormat="1" ht="40.5" customHeight="1" x14ac:dyDescent="0.25">
      <c r="A16" s="7" t="s">
        <v>39</v>
      </c>
      <c r="B16" s="22">
        <v>95970838122</v>
      </c>
      <c r="C16" s="5" t="s">
        <v>22</v>
      </c>
      <c r="D16" s="11" t="s">
        <v>40</v>
      </c>
      <c r="E16" s="11" t="s">
        <v>68</v>
      </c>
      <c r="F16" s="12">
        <v>85.28</v>
      </c>
      <c r="H16" s="28"/>
    </row>
    <row r="17" spans="1:8" s="2" customFormat="1" ht="40.5" customHeight="1" x14ac:dyDescent="0.25">
      <c r="A17" s="7" t="s">
        <v>41</v>
      </c>
      <c r="B17" s="16">
        <v>60473318345</v>
      </c>
      <c r="C17" s="5" t="s">
        <v>22</v>
      </c>
      <c r="D17" s="11" t="s">
        <v>26</v>
      </c>
      <c r="E17" s="11" t="s">
        <v>68</v>
      </c>
      <c r="F17" s="12">
        <v>214.76</v>
      </c>
      <c r="H17" s="28"/>
    </row>
    <row r="18" spans="1:8" s="2" customFormat="1" ht="51.75" customHeight="1" x14ac:dyDescent="0.25">
      <c r="A18" s="7" t="s">
        <v>42</v>
      </c>
      <c r="B18" s="22">
        <v>80800318</v>
      </c>
      <c r="C18" s="5" t="s">
        <v>3</v>
      </c>
      <c r="D18" s="5" t="s">
        <v>43</v>
      </c>
      <c r="E18" s="11" t="s">
        <v>68</v>
      </c>
      <c r="F18" s="12">
        <v>162.77000000000001</v>
      </c>
      <c r="H18" s="28"/>
    </row>
    <row r="19" spans="1:8" s="2" customFormat="1" ht="40.5" customHeight="1" x14ac:dyDescent="0.25">
      <c r="A19" s="7" t="s">
        <v>44</v>
      </c>
      <c r="B19" s="16">
        <v>70133616033</v>
      </c>
      <c r="C19" s="5" t="s">
        <v>3</v>
      </c>
      <c r="D19" s="5" t="s">
        <v>37</v>
      </c>
      <c r="E19" s="11" t="s">
        <v>68</v>
      </c>
      <c r="F19" s="12">
        <v>31.86</v>
      </c>
      <c r="H19" s="28"/>
    </row>
    <row r="20" spans="1:8" s="2" customFormat="1" ht="40.5" customHeight="1" x14ac:dyDescent="0.25">
      <c r="A20" s="7" t="s">
        <v>45</v>
      </c>
      <c r="B20" s="22">
        <v>55802054231</v>
      </c>
      <c r="C20" s="5" t="s">
        <v>22</v>
      </c>
      <c r="D20" s="5" t="s">
        <v>46</v>
      </c>
      <c r="E20" s="11" t="s">
        <v>68</v>
      </c>
      <c r="F20" s="12">
        <v>169.94</v>
      </c>
      <c r="H20" s="28"/>
    </row>
    <row r="21" spans="1:8" s="2" customFormat="1" ht="40.5" customHeight="1" x14ac:dyDescent="0.25">
      <c r="A21" s="7" t="s">
        <v>47</v>
      </c>
      <c r="B21" s="16">
        <v>41317489366</v>
      </c>
      <c r="C21" s="5" t="s">
        <v>4</v>
      </c>
      <c r="D21" s="5" t="s">
        <v>48</v>
      </c>
      <c r="E21" s="11" t="s">
        <v>68</v>
      </c>
      <c r="F21" s="12">
        <v>11346.95</v>
      </c>
      <c r="H21" s="28"/>
    </row>
    <row r="22" spans="1:8" s="2" customFormat="1" ht="50.25" customHeight="1" x14ac:dyDescent="0.25">
      <c r="A22" s="14" t="s">
        <v>49</v>
      </c>
      <c r="B22" s="22">
        <v>3444881671</v>
      </c>
      <c r="C22" s="5" t="s">
        <v>22</v>
      </c>
      <c r="D22" s="5" t="s">
        <v>50</v>
      </c>
      <c r="E22" s="11" t="s">
        <v>68</v>
      </c>
      <c r="F22" s="12">
        <v>335.23</v>
      </c>
      <c r="H22" s="28"/>
    </row>
    <row r="23" spans="1:8" s="2" customFormat="1" ht="36.75" customHeight="1" x14ac:dyDescent="0.25">
      <c r="A23" s="7" t="s">
        <v>51</v>
      </c>
      <c r="B23" s="10">
        <v>84154988927</v>
      </c>
      <c r="C23" s="5" t="s">
        <v>22</v>
      </c>
      <c r="D23" s="11" t="s">
        <v>52</v>
      </c>
      <c r="E23" s="11" t="s">
        <v>68</v>
      </c>
      <c r="F23" s="12">
        <v>333.8</v>
      </c>
      <c r="H23" s="28"/>
    </row>
    <row r="24" spans="1:8" s="2" customFormat="1" ht="48" customHeight="1" x14ac:dyDescent="0.25">
      <c r="A24" s="14" t="s">
        <v>53</v>
      </c>
      <c r="B24" s="10">
        <v>16298058399</v>
      </c>
      <c r="C24" s="5" t="s">
        <v>54</v>
      </c>
      <c r="D24" s="11" t="s">
        <v>50</v>
      </c>
      <c r="E24" s="11" t="s">
        <v>68</v>
      </c>
      <c r="F24" s="12">
        <v>868.75</v>
      </c>
      <c r="H24" s="28"/>
    </row>
    <row r="25" spans="1:8" s="2" customFormat="1" ht="33.75" customHeight="1" x14ac:dyDescent="0.25">
      <c r="A25" s="14" t="s">
        <v>55</v>
      </c>
      <c r="B25" s="10">
        <v>45065170578</v>
      </c>
      <c r="C25" s="5" t="s">
        <v>56</v>
      </c>
      <c r="D25" s="11" t="s">
        <v>57</v>
      </c>
      <c r="E25" s="11" t="s">
        <v>68</v>
      </c>
      <c r="F25" s="12">
        <v>150</v>
      </c>
      <c r="H25" s="28"/>
    </row>
    <row r="26" spans="1:8" s="2" customFormat="1" ht="33.75" customHeight="1" x14ac:dyDescent="0.25">
      <c r="A26" s="7" t="s">
        <v>58</v>
      </c>
      <c r="B26" s="10">
        <v>14506572540</v>
      </c>
      <c r="C26" s="5" t="s">
        <v>3</v>
      </c>
      <c r="D26" s="11" t="s">
        <v>59</v>
      </c>
      <c r="E26" s="11" t="s">
        <v>68</v>
      </c>
      <c r="F26" s="12">
        <v>315.44</v>
      </c>
      <c r="H26" s="28"/>
    </row>
    <row r="27" spans="1:8" s="2" customFormat="1" ht="42.75" customHeight="1" x14ac:dyDescent="0.25">
      <c r="A27" s="7" t="s">
        <v>60</v>
      </c>
      <c r="B27" s="10">
        <v>60174672203</v>
      </c>
      <c r="C27" s="5" t="s">
        <v>61</v>
      </c>
      <c r="D27" s="11" t="s">
        <v>62</v>
      </c>
      <c r="E27" s="11" t="s">
        <v>68</v>
      </c>
      <c r="F27" s="12">
        <v>142</v>
      </c>
      <c r="H27" s="28"/>
    </row>
    <row r="28" spans="1:8" s="2" customFormat="1" ht="48.75" customHeight="1" x14ac:dyDescent="0.25">
      <c r="A28" s="7" t="s">
        <v>60</v>
      </c>
      <c r="B28" s="10">
        <v>60174672203</v>
      </c>
      <c r="C28" s="5" t="s">
        <v>61</v>
      </c>
      <c r="D28" s="11" t="s">
        <v>63</v>
      </c>
      <c r="E28" s="11" t="s">
        <v>68</v>
      </c>
      <c r="F28" s="12">
        <v>75</v>
      </c>
      <c r="H28" s="28"/>
    </row>
    <row r="29" spans="1:8" s="2" customFormat="1" ht="51.75" customHeight="1" x14ac:dyDescent="0.25">
      <c r="A29" s="7" t="s">
        <v>5</v>
      </c>
      <c r="B29" s="10"/>
      <c r="C29" s="5"/>
      <c r="D29" s="11" t="s">
        <v>69</v>
      </c>
      <c r="E29" s="11" t="s">
        <v>68</v>
      </c>
      <c r="F29" s="12">
        <v>2091.37</v>
      </c>
      <c r="H29" s="28"/>
    </row>
    <row r="30" spans="1:8" s="2" customFormat="1" ht="33.950000000000003" customHeight="1" x14ac:dyDescent="0.25">
      <c r="A30" s="7" t="s">
        <v>70</v>
      </c>
      <c r="B30" s="10"/>
      <c r="C30" s="5"/>
      <c r="D30" s="5" t="s">
        <v>71</v>
      </c>
      <c r="E30" s="11" t="s">
        <v>68</v>
      </c>
      <c r="F30" s="12">
        <v>352.05</v>
      </c>
      <c r="H30" s="28"/>
    </row>
    <row r="31" spans="1:8" s="2" customFormat="1" ht="33.950000000000003" customHeight="1" x14ac:dyDescent="0.25">
      <c r="A31" s="7" t="s">
        <v>70</v>
      </c>
      <c r="B31" s="10"/>
      <c r="C31" s="5"/>
      <c r="D31" s="11" t="s">
        <v>63</v>
      </c>
      <c r="E31" s="11" t="s">
        <v>68</v>
      </c>
      <c r="F31" s="12">
        <v>61.4</v>
      </c>
      <c r="H31" s="28"/>
    </row>
    <row r="32" spans="1:8" s="2" customFormat="1" ht="33.950000000000003" customHeight="1" x14ac:dyDescent="0.25">
      <c r="A32" s="7" t="s">
        <v>6</v>
      </c>
      <c r="B32" s="10"/>
      <c r="C32" s="5"/>
      <c r="D32" s="11" t="s">
        <v>72</v>
      </c>
      <c r="E32" s="11" t="s">
        <v>73</v>
      </c>
      <c r="F32" s="12">
        <v>280</v>
      </c>
      <c r="H32" s="28"/>
    </row>
    <row r="33" spans="1:8" s="2" customFormat="1" ht="40.5" customHeight="1" x14ac:dyDescent="0.25">
      <c r="A33" s="14" t="s">
        <v>70</v>
      </c>
      <c r="B33" s="10"/>
      <c r="C33" s="5"/>
      <c r="D33" s="11" t="s">
        <v>74</v>
      </c>
      <c r="E33" s="11" t="s">
        <v>73</v>
      </c>
      <c r="F33" s="12">
        <v>102758.44</v>
      </c>
      <c r="H33" s="28"/>
    </row>
    <row r="34" spans="1:8" s="2" customFormat="1" ht="33.950000000000003" customHeight="1" x14ac:dyDescent="0.25">
      <c r="A34" s="7" t="s">
        <v>70</v>
      </c>
      <c r="B34" s="10"/>
      <c r="C34" s="5"/>
      <c r="D34" s="11" t="s">
        <v>75</v>
      </c>
      <c r="E34" s="11" t="s">
        <v>73</v>
      </c>
      <c r="F34" s="12">
        <v>280</v>
      </c>
      <c r="H34" s="28"/>
    </row>
    <row r="35" spans="1:8" s="2" customFormat="1" ht="33.950000000000003" customHeight="1" x14ac:dyDescent="0.25">
      <c r="A35" s="7" t="s">
        <v>70</v>
      </c>
      <c r="B35" s="10"/>
      <c r="C35" s="5"/>
      <c r="D35" s="11" t="s">
        <v>76</v>
      </c>
      <c r="E35" s="11" t="s">
        <v>73</v>
      </c>
      <c r="F35" s="12">
        <v>300</v>
      </c>
      <c r="H35" s="28"/>
    </row>
    <row r="36" spans="1:8" s="2" customFormat="1" ht="33.950000000000003" customHeight="1" x14ac:dyDescent="0.25">
      <c r="A36" s="7" t="s">
        <v>70</v>
      </c>
      <c r="B36" s="10"/>
      <c r="C36" s="5"/>
      <c r="D36" s="11" t="s">
        <v>77</v>
      </c>
      <c r="E36" s="11" t="s">
        <v>73</v>
      </c>
      <c r="F36" s="12">
        <v>220.72</v>
      </c>
      <c r="H36" s="28"/>
    </row>
    <row r="37" spans="1:8" s="2" customFormat="1" ht="33.950000000000003" customHeight="1" x14ac:dyDescent="0.25">
      <c r="A37" s="7" t="s">
        <v>70</v>
      </c>
      <c r="B37" s="10"/>
      <c r="C37" s="5"/>
      <c r="D37" s="11" t="s">
        <v>78</v>
      </c>
      <c r="E37" s="11" t="s">
        <v>73</v>
      </c>
      <c r="F37" s="12">
        <v>16955.099999999999</v>
      </c>
      <c r="H37" s="28"/>
    </row>
    <row r="38" spans="1:8" s="21" customFormat="1" ht="33.950000000000003" customHeight="1" x14ac:dyDescent="0.25">
      <c r="A38" s="17" t="s">
        <v>7</v>
      </c>
      <c r="B38" s="18"/>
      <c r="C38" s="19"/>
      <c r="D38" s="19"/>
      <c r="E38" s="19"/>
      <c r="F38" s="20">
        <f>SUM(F7:F37)</f>
        <v>142197.9</v>
      </c>
      <c r="H38" s="29"/>
    </row>
  </sheetData>
  <sheetProtection selectLockedCells="1"/>
  <mergeCells count="6">
    <mergeCell ref="A5:F5"/>
    <mergeCell ref="A1:F1"/>
    <mergeCell ref="A2:B2"/>
    <mergeCell ref="A3:B3"/>
    <mergeCell ref="D2:F2"/>
    <mergeCell ref="D3:F3"/>
  </mergeCells>
  <phoneticPr fontId="2" type="noConversion"/>
  <conditionalFormatting sqref="A12:A22 C18 A38:E38">
    <cfRule type="expression" dxfId="141" priority="7">
      <formula>MOD(ROW(),2)=0</formula>
    </cfRule>
  </conditionalFormatting>
  <conditionalFormatting sqref="A7:E7 A8:D11 E8:E31">
    <cfRule type="expression" dxfId="140" priority="6">
      <formula>MOD(ROW(),2)=0</formula>
    </cfRule>
  </conditionalFormatting>
  <conditionalFormatting sqref="C12:D16 D18 C19:D22 A23:D24 A25:C26 C17 A27:D31 A32:E37">
    <cfRule type="expression" dxfId="139" priority="25">
      <formula>MOD(ROW(),2)=0</formula>
    </cfRule>
  </conditionalFormatting>
  <conditionalFormatting sqref="D25:D26">
    <cfRule type="expression" dxfId="138" priority="3">
      <formula>MOD(ROW(),2)=0</formula>
    </cfRule>
  </conditionalFormatting>
  <conditionalFormatting sqref="F7:F38">
    <cfRule type="expression" dxfId="137" priority="4">
      <formula>MOD(ROW(),2)=0</formula>
    </cfRule>
    <cfRule type="expression" dxfId="136" priority="5">
      <formula>MOD(ROW(),2)=1</formula>
    </cfRule>
  </conditionalFormatting>
  <conditionalFormatting sqref="D17">
    <cfRule type="expression" dxfId="135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autoPageBreaks="0" fitToPage="1"/>
  </sheetPr>
  <dimension ref="A1:H64"/>
  <sheetViews>
    <sheetView showGridLines="0" tabSelected="1" topLeftCell="A43" zoomScale="80" zoomScaleNormal="80" workbookViewId="0">
      <selection activeCell="A59" sqref="A59:XFD59"/>
    </sheetView>
  </sheetViews>
  <sheetFormatPr defaultColWidth="9" defaultRowHeight="33.950000000000003" customHeight="1" x14ac:dyDescent="0.25"/>
  <cols>
    <col min="1" max="1" width="39.7109375" style="8" customWidth="1"/>
    <col min="2" max="2" width="24.7109375" style="8" customWidth="1"/>
    <col min="3" max="3" width="28.28515625" style="8" customWidth="1"/>
    <col min="4" max="4" width="56.7109375" style="8" customWidth="1"/>
    <col min="5" max="5" width="47.5703125" style="8" customWidth="1"/>
    <col min="6" max="6" width="21.42578125" style="8" customWidth="1"/>
    <col min="7" max="7" width="0.28515625" style="1" customWidth="1"/>
    <col min="8" max="8" width="11.28515625" style="27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40" t="s">
        <v>14</v>
      </c>
      <c r="B1" s="40"/>
      <c r="C1" s="40"/>
      <c r="D1" s="40"/>
      <c r="E1" s="40"/>
      <c r="F1" s="40"/>
      <c r="G1" s="3"/>
    </row>
    <row r="2" spans="1:8" ht="37.5" customHeight="1" thickTop="1" x14ac:dyDescent="0.25">
      <c r="A2" s="41" t="s">
        <v>15</v>
      </c>
      <c r="B2" s="41"/>
      <c r="C2" s="33" t="s">
        <v>17</v>
      </c>
      <c r="D2" s="43" t="s">
        <v>18</v>
      </c>
      <c r="E2" s="43"/>
      <c r="F2" s="43"/>
      <c r="G2" s="4"/>
    </row>
    <row r="3" spans="1:8" ht="47.25" customHeight="1" x14ac:dyDescent="0.25">
      <c r="A3" s="42" t="s">
        <v>16</v>
      </c>
      <c r="B3" s="42"/>
      <c r="C3" s="35" t="s">
        <v>79</v>
      </c>
      <c r="D3" s="44"/>
      <c r="E3" s="44"/>
      <c r="F3" s="44"/>
      <c r="G3" s="4"/>
    </row>
    <row r="4" spans="1:8" ht="44.1" customHeight="1" x14ac:dyDescent="0.25">
      <c r="A4" s="32" t="s">
        <v>112</v>
      </c>
      <c r="B4" s="9"/>
      <c r="C4" s="9"/>
      <c r="D4" s="9"/>
      <c r="E4" s="9"/>
      <c r="F4" s="9"/>
    </row>
    <row r="5" spans="1:8" ht="44.1" customHeight="1" x14ac:dyDescent="0.25">
      <c r="A5" s="39" t="s">
        <v>12</v>
      </c>
      <c r="B5" s="39"/>
      <c r="C5" s="39"/>
      <c r="D5" s="39"/>
      <c r="E5" s="39"/>
      <c r="F5" s="39"/>
    </row>
    <row r="6" spans="1:8" s="2" customFormat="1" ht="33.950000000000003" customHeight="1" x14ac:dyDescent="0.25">
      <c r="A6" s="6" t="s">
        <v>8</v>
      </c>
      <c r="B6" s="6" t="s">
        <v>9</v>
      </c>
      <c r="C6" s="6" t="s">
        <v>10</v>
      </c>
      <c r="D6" s="6" t="s">
        <v>11</v>
      </c>
      <c r="E6" s="6" t="s">
        <v>66</v>
      </c>
      <c r="F6" s="6" t="s">
        <v>2</v>
      </c>
      <c r="H6" s="28"/>
    </row>
    <row r="7" spans="1:8" s="2" customFormat="1" ht="33.75" customHeight="1" x14ac:dyDescent="0.25">
      <c r="A7" s="37" t="s">
        <v>113</v>
      </c>
      <c r="B7" s="10">
        <v>60473318345</v>
      </c>
      <c r="C7" s="5" t="s">
        <v>22</v>
      </c>
      <c r="D7" s="11" t="s">
        <v>26</v>
      </c>
      <c r="E7" s="11" t="s">
        <v>67</v>
      </c>
      <c r="F7" s="12">
        <v>215.99</v>
      </c>
      <c r="H7" s="28"/>
    </row>
    <row r="8" spans="1:8" s="2" customFormat="1" ht="33.75" customHeight="1" x14ac:dyDescent="0.25">
      <c r="A8" s="37" t="s">
        <v>114</v>
      </c>
      <c r="B8" s="10">
        <v>22473413844</v>
      </c>
      <c r="C8" s="5" t="s">
        <v>3</v>
      </c>
      <c r="D8" s="11" t="s">
        <v>89</v>
      </c>
      <c r="E8" s="11" t="s">
        <v>67</v>
      </c>
      <c r="F8" s="12">
        <v>293.22000000000003</v>
      </c>
      <c r="H8" s="28"/>
    </row>
    <row r="9" spans="1:8" s="2" customFormat="1" ht="34.5" customHeight="1" x14ac:dyDescent="0.25">
      <c r="A9" s="37" t="s">
        <v>99</v>
      </c>
      <c r="B9" s="10">
        <v>95970838122</v>
      </c>
      <c r="C9" s="5" t="s">
        <v>100</v>
      </c>
      <c r="D9" s="11" t="s">
        <v>115</v>
      </c>
      <c r="E9" s="11" t="s">
        <v>67</v>
      </c>
      <c r="F9" s="12">
        <v>610</v>
      </c>
      <c r="H9" s="28"/>
    </row>
    <row r="10" spans="1:8" s="2" customFormat="1" ht="33.75" customHeight="1" x14ac:dyDescent="0.25">
      <c r="A10" s="37" t="s">
        <v>99</v>
      </c>
      <c r="B10" s="10">
        <v>95970838122</v>
      </c>
      <c r="C10" s="5" t="s">
        <v>100</v>
      </c>
      <c r="D10" s="11" t="s">
        <v>88</v>
      </c>
      <c r="E10" s="11" t="s">
        <v>67</v>
      </c>
      <c r="F10" s="12">
        <v>21.49</v>
      </c>
      <c r="H10" s="28"/>
    </row>
    <row r="11" spans="1:8" s="2" customFormat="1" ht="44.25" customHeight="1" x14ac:dyDescent="0.25">
      <c r="A11" s="37" t="s">
        <v>116</v>
      </c>
      <c r="B11" s="10">
        <v>42545387830</v>
      </c>
      <c r="C11" s="5" t="s">
        <v>22</v>
      </c>
      <c r="D11" s="11" t="s">
        <v>88</v>
      </c>
      <c r="E11" s="11" t="s">
        <v>67</v>
      </c>
      <c r="F11" s="12">
        <v>150</v>
      </c>
      <c r="H11" s="28"/>
    </row>
    <row r="12" spans="1:8" s="2" customFormat="1" ht="40.5" customHeight="1" x14ac:dyDescent="0.25">
      <c r="A12" s="38" t="s">
        <v>117</v>
      </c>
      <c r="B12" s="10">
        <v>70108447975</v>
      </c>
      <c r="C12" s="5" t="s">
        <v>118</v>
      </c>
      <c r="D12" s="11" t="s">
        <v>88</v>
      </c>
      <c r="E12" s="11" t="s">
        <v>67</v>
      </c>
      <c r="F12" s="12">
        <v>315</v>
      </c>
      <c r="H12" s="28"/>
    </row>
    <row r="13" spans="1:8" s="2" customFormat="1" ht="48" customHeight="1" x14ac:dyDescent="0.25">
      <c r="A13" s="37" t="s">
        <v>119</v>
      </c>
      <c r="B13" s="10">
        <v>61566842962</v>
      </c>
      <c r="C13" s="5" t="s">
        <v>22</v>
      </c>
      <c r="D13" s="34" t="s">
        <v>120</v>
      </c>
      <c r="E13" s="11" t="s">
        <v>67</v>
      </c>
      <c r="F13" s="12">
        <v>650</v>
      </c>
      <c r="H13" s="28"/>
    </row>
    <row r="14" spans="1:8" s="2" customFormat="1" ht="33.75" customHeight="1" x14ac:dyDescent="0.25">
      <c r="A14" s="37" t="s">
        <v>96</v>
      </c>
      <c r="B14" s="10">
        <v>4042653319</v>
      </c>
      <c r="C14" s="5" t="s">
        <v>22</v>
      </c>
      <c r="D14" s="36" t="s">
        <v>92</v>
      </c>
      <c r="E14" s="11" t="s">
        <v>67</v>
      </c>
      <c r="F14" s="12">
        <v>349</v>
      </c>
      <c r="H14" s="28"/>
    </row>
    <row r="15" spans="1:8" s="2" customFormat="1" ht="33.75" customHeight="1" x14ac:dyDescent="0.25">
      <c r="A15" s="37" t="s">
        <v>96</v>
      </c>
      <c r="B15" s="10">
        <v>4042653319</v>
      </c>
      <c r="C15" s="5" t="s">
        <v>22</v>
      </c>
      <c r="D15" s="11" t="s">
        <v>88</v>
      </c>
      <c r="E15" s="11" t="s">
        <v>67</v>
      </c>
      <c r="F15" s="12">
        <v>20</v>
      </c>
      <c r="H15" s="28"/>
    </row>
    <row r="16" spans="1:8" s="2" customFormat="1" ht="33.75" customHeight="1" x14ac:dyDescent="0.25">
      <c r="A16" s="37" t="s">
        <v>121</v>
      </c>
      <c r="B16" s="10">
        <v>72755593710</v>
      </c>
      <c r="C16" s="5" t="s">
        <v>94</v>
      </c>
      <c r="D16" s="11" t="s">
        <v>122</v>
      </c>
      <c r="E16" s="11" t="s">
        <v>68</v>
      </c>
      <c r="F16" s="12">
        <v>253.75</v>
      </c>
      <c r="H16" s="28"/>
    </row>
    <row r="17" spans="1:8" s="2" customFormat="1" ht="33.75" customHeight="1" x14ac:dyDescent="0.25">
      <c r="A17" s="37" t="s">
        <v>121</v>
      </c>
      <c r="B17" s="10">
        <v>72755593710</v>
      </c>
      <c r="C17" s="5" t="s">
        <v>94</v>
      </c>
      <c r="D17" s="11" t="s">
        <v>88</v>
      </c>
      <c r="E17" s="5" t="s">
        <v>68</v>
      </c>
      <c r="F17" s="12">
        <v>131.25</v>
      </c>
      <c r="H17" s="28"/>
    </row>
    <row r="18" spans="1:8" s="2" customFormat="1" ht="33.75" customHeight="1" x14ac:dyDescent="0.25">
      <c r="A18" s="14" t="s">
        <v>102</v>
      </c>
      <c r="B18" s="16">
        <v>85821130368</v>
      </c>
      <c r="C18" s="5" t="s">
        <v>3</v>
      </c>
      <c r="D18" s="11" t="s">
        <v>28</v>
      </c>
      <c r="E18" s="11" t="s">
        <v>68</v>
      </c>
      <c r="F18" s="12">
        <f>1.91+1.66</f>
        <v>3.57</v>
      </c>
      <c r="H18" s="28"/>
    </row>
    <row r="19" spans="1:8" s="2" customFormat="1" ht="33.75" customHeight="1" x14ac:dyDescent="0.25">
      <c r="A19" s="37" t="s">
        <v>99</v>
      </c>
      <c r="B19" s="10">
        <v>95970838122</v>
      </c>
      <c r="C19" s="5" t="s">
        <v>100</v>
      </c>
      <c r="D19" s="11" t="s">
        <v>101</v>
      </c>
      <c r="E19" s="11" t="s">
        <v>68</v>
      </c>
      <c r="F19" s="12">
        <f>17.03+24.43+23.49</f>
        <v>64.95</v>
      </c>
      <c r="H19" s="28"/>
    </row>
    <row r="20" spans="1:8" s="2" customFormat="1" ht="33.75" customHeight="1" x14ac:dyDescent="0.25">
      <c r="A20" s="14" t="s">
        <v>58</v>
      </c>
      <c r="B20" s="16">
        <v>14506572540</v>
      </c>
      <c r="C20" s="5" t="s">
        <v>3</v>
      </c>
      <c r="D20" s="5" t="s">
        <v>59</v>
      </c>
      <c r="E20" s="11" t="s">
        <v>68</v>
      </c>
      <c r="F20" s="12">
        <f>310.41+310.41</f>
        <v>620.82000000000005</v>
      </c>
      <c r="H20" s="28"/>
    </row>
    <row r="21" spans="1:8" s="2" customFormat="1" ht="33.75" customHeight="1" x14ac:dyDescent="0.25">
      <c r="A21" s="14" t="s">
        <v>103</v>
      </c>
      <c r="B21" s="16">
        <v>64546066176</v>
      </c>
      <c r="C21" s="5" t="s">
        <v>3</v>
      </c>
      <c r="D21" s="11" t="s">
        <v>104</v>
      </c>
      <c r="E21" s="11" t="s">
        <v>68</v>
      </c>
      <c r="F21" s="12">
        <f>27.25+99.99</f>
        <v>127.24</v>
      </c>
      <c r="H21" s="28"/>
    </row>
    <row r="22" spans="1:8" s="2" customFormat="1" ht="33.75" customHeight="1" x14ac:dyDescent="0.25">
      <c r="A22" s="14" t="s">
        <v>123</v>
      </c>
      <c r="B22" s="16">
        <v>80505982825</v>
      </c>
      <c r="C22" s="5" t="s">
        <v>22</v>
      </c>
      <c r="D22" s="5" t="s">
        <v>24</v>
      </c>
      <c r="E22" s="11" t="s">
        <v>68</v>
      </c>
      <c r="F22" s="12">
        <v>337.5</v>
      </c>
      <c r="H22" s="28"/>
    </row>
    <row r="23" spans="1:8" s="2" customFormat="1" ht="33.75" customHeight="1" x14ac:dyDescent="0.25">
      <c r="A23" s="14" t="s">
        <v>124</v>
      </c>
      <c r="B23" s="16">
        <v>4159971768</v>
      </c>
      <c r="C23" s="5" t="s">
        <v>22</v>
      </c>
      <c r="D23" s="5" t="s">
        <v>50</v>
      </c>
      <c r="E23" s="11" t="s">
        <v>68</v>
      </c>
      <c r="F23" s="12">
        <v>644.1</v>
      </c>
      <c r="H23" s="28"/>
    </row>
    <row r="24" spans="1:8" s="2" customFormat="1" ht="33.75" customHeight="1" x14ac:dyDescent="0.25">
      <c r="A24" s="14" t="s">
        <v>125</v>
      </c>
      <c r="B24" s="10">
        <v>86341348358</v>
      </c>
      <c r="C24" s="5" t="s">
        <v>3</v>
      </c>
      <c r="D24" s="11" t="s">
        <v>89</v>
      </c>
      <c r="E24" s="11" t="s">
        <v>67</v>
      </c>
      <c r="F24" s="12">
        <v>79.59</v>
      </c>
      <c r="H24" s="28"/>
    </row>
    <row r="25" spans="1:8" s="2" customFormat="1" ht="33.75" customHeight="1" x14ac:dyDescent="0.25">
      <c r="A25" s="14" t="s">
        <v>126</v>
      </c>
      <c r="B25" s="10">
        <v>38967655335</v>
      </c>
      <c r="C25" s="5" t="s">
        <v>3</v>
      </c>
      <c r="D25" s="11" t="s">
        <v>89</v>
      </c>
      <c r="E25" s="11" t="s">
        <v>67</v>
      </c>
      <c r="F25" s="12">
        <v>347.08</v>
      </c>
      <c r="H25" s="28"/>
    </row>
    <row r="26" spans="1:8" s="2" customFormat="1" ht="33.75" customHeight="1" x14ac:dyDescent="0.25">
      <c r="A26" s="14" t="s">
        <v>127</v>
      </c>
      <c r="B26" s="10">
        <v>60473318345</v>
      </c>
      <c r="C26" s="5" t="s">
        <v>22</v>
      </c>
      <c r="D26" s="11" t="s">
        <v>26</v>
      </c>
      <c r="E26" s="11" t="s">
        <v>67</v>
      </c>
      <c r="F26" s="12">
        <v>1246.4100000000001</v>
      </c>
      <c r="H26" s="28"/>
    </row>
    <row r="27" spans="1:8" s="2" customFormat="1" ht="33.75" customHeight="1" x14ac:dyDescent="0.25">
      <c r="A27" s="37" t="s">
        <v>128</v>
      </c>
      <c r="B27" s="10">
        <v>15677519054</v>
      </c>
      <c r="C27" s="5" t="s">
        <v>22</v>
      </c>
      <c r="D27" s="5" t="s">
        <v>97</v>
      </c>
      <c r="E27" s="11" t="s">
        <v>68</v>
      </c>
      <c r="F27" s="12">
        <v>80.5</v>
      </c>
      <c r="H27" s="28"/>
    </row>
    <row r="28" spans="1:8" s="2" customFormat="1" ht="33.75" customHeight="1" x14ac:dyDescent="0.25">
      <c r="A28" s="14" t="s">
        <v>129</v>
      </c>
      <c r="B28" s="16">
        <v>48092682308</v>
      </c>
      <c r="C28" s="5" t="s">
        <v>22</v>
      </c>
      <c r="D28" s="11" t="s">
        <v>26</v>
      </c>
      <c r="E28" s="11" t="s">
        <v>68</v>
      </c>
      <c r="F28" s="12">
        <f>10.55+307.56+121.19+141.3</f>
        <v>580.6</v>
      </c>
      <c r="H28" s="28"/>
    </row>
    <row r="29" spans="1:8" s="2" customFormat="1" ht="33.75" customHeight="1" x14ac:dyDescent="0.25">
      <c r="A29" s="14" t="s">
        <v>31</v>
      </c>
      <c r="B29" s="16">
        <v>54521868069</v>
      </c>
      <c r="C29" s="5" t="s">
        <v>22</v>
      </c>
      <c r="D29" s="11" t="s">
        <v>29</v>
      </c>
      <c r="E29" s="11" t="s">
        <v>68</v>
      </c>
      <c r="F29" s="12">
        <v>119.53</v>
      </c>
      <c r="H29" s="28"/>
    </row>
    <row r="30" spans="1:8" s="2" customFormat="1" ht="33.75" customHeight="1" x14ac:dyDescent="0.25">
      <c r="A30" s="14" t="s">
        <v>108</v>
      </c>
      <c r="B30" s="16">
        <v>81793146560</v>
      </c>
      <c r="C30" s="5" t="s">
        <v>3</v>
      </c>
      <c r="D30" s="5" t="s">
        <v>37</v>
      </c>
      <c r="E30" s="11" t="s">
        <v>68</v>
      </c>
      <c r="F30" s="12">
        <f>11.61+49.64+100.98</f>
        <v>162.23000000000002</v>
      </c>
      <c r="H30" s="28"/>
    </row>
    <row r="31" spans="1:8" s="2" customFormat="1" ht="33.75" customHeight="1" x14ac:dyDescent="0.25">
      <c r="A31" s="14" t="s">
        <v>108</v>
      </c>
      <c r="B31" s="16">
        <v>81793146560</v>
      </c>
      <c r="C31" s="5" t="s">
        <v>3</v>
      </c>
      <c r="D31" s="5" t="s">
        <v>109</v>
      </c>
      <c r="E31" s="11" t="s">
        <v>68</v>
      </c>
      <c r="F31" s="12">
        <f>0.02+0.08+0.2</f>
        <v>0.30000000000000004</v>
      </c>
      <c r="H31" s="28"/>
    </row>
    <row r="32" spans="1:8" s="2" customFormat="1" ht="33.75" customHeight="1" x14ac:dyDescent="0.25">
      <c r="A32" s="37" t="s">
        <v>130</v>
      </c>
      <c r="B32" s="10">
        <v>87311810356</v>
      </c>
      <c r="C32" s="5" t="s">
        <v>110</v>
      </c>
      <c r="D32" s="5" t="s">
        <v>35</v>
      </c>
      <c r="E32" s="11" t="s">
        <v>68</v>
      </c>
      <c r="F32" s="12">
        <v>24.12</v>
      </c>
      <c r="H32" s="28"/>
    </row>
    <row r="33" spans="1:8" s="2" customFormat="1" ht="33.75" customHeight="1" x14ac:dyDescent="0.25">
      <c r="A33" s="37" t="s">
        <v>131</v>
      </c>
      <c r="B33" s="10">
        <v>44195094243</v>
      </c>
      <c r="C33" s="5" t="s">
        <v>22</v>
      </c>
      <c r="D33" s="5" t="s">
        <v>88</v>
      </c>
      <c r="E33" s="11" t="s">
        <v>68</v>
      </c>
      <c r="F33" s="12">
        <v>43.75</v>
      </c>
      <c r="H33" s="28"/>
    </row>
    <row r="34" spans="1:8" s="2" customFormat="1" ht="33.75" customHeight="1" x14ac:dyDescent="0.25">
      <c r="A34" s="37" t="s">
        <v>132</v>
      </c>
      <c r="B34" s="10">
        <v>26853748349</v>
      </c>
      <c r="C34" s="5" t="s">
        <v>3</v>
      </c>
      <c r="D34" s="5" t="s">
        <v>57</v>
      </c>
      <c r="E34" s="11" t="s">
        <v>68</v>
      </c>
      <c r="F34" s="12">
        <v>32.97</v>
      </c>
      <c r="H34" s="28"/>
    </row>
    <row r="35" spans="1:8" s="2" customFormat="1" ht="33.75" customHeight="1" x14ac:dyDescent="0.25">
      <c r="A35" s="37" t="s">
        <v>99</v>
      </c>
      <c r="B35" s="10">
        <v>95970838122</v>
      </c>
      <c r="C35" s="5" t="s">
        <v>100</v>
      </c>
      <c r="D35" s="5" t="s">
        <v>40</v>
      </c>
      <c r="E35" s="11" t="s">
        <v>68</v>
      </c>
      <c r="F35" s="12">
        <f>5.75</f>
        <v>5.75</v>
      </c>
      <c r="H35" s="28"/>
    </row>
    <row r="36" spans="1:8" s="2" customFormat="1" ht="33.75" customHeight="1" x14ac:dyDescent="0.25">
      <c r="A36" s="37" t="s">
        <v>99</v>
      </c>
      <c r="B36" s="10">
        <v>95970838122</v>
      </c>
      <c r="C36" s="5" t="s">
        <v>100</v>
      </c>
      <c r="D36" s="5" t="s">
        <v>98</v>
      </c>
      <c r="E36" s="11" t="s">
        <v>68</v>
      </c>
      <c r="F36" s="12">
        <f>182.59</f>
        <v>182.59</v>
      </c>
      <c r="H36" s="28"/>
    </row>
    <row r="37" spans="1:8" s="2" customFormat="1" ht="33.75" customHeight="1" x14ac:dyDescent="0.25">
      <c r="A37" s="37" t="s">
        <v>105</v>
      </c>
      <c r="B37" s="10">
        <v>55802054231</v>
      </c>
      <c r="C37" s="5" t="s">
        <v>22</v>
      </c>
      <c r="D37" s="5" t="s">
        <v>46</v>
      </c>
      <c r="E37" s="11" t="s">
        <v>68</v>
      </c>
      <c r="F37" s="12">
        <v>145.11000000000001</v>
      </c>
      <c r="H37" s="28"/>
    </row>
    <row r="38" spans="1:8" s="2" customFormat="1" ht="33.75" customHeight="1" x14ac:dyDescent="0.25">
      <c r="A38" s="37" t="s">
        <v>106</v>
      </c>
      <c r="B38" s="10">
        <v>29035933600</v>
      </c>
      <c r="C38" s="5" t="s">
        <v>107</v>
      </c>
      <c r="D38" s="5" t="s">
        <v>48</v>
      </c>
      <c r="E38" s="11" t="s">
        <v>68</v>
      </c>
      <c r="F38" s="12">
        <f>4.18+5.58</f>
        <v>9.76</v>
      </c>
      <c r="H38" s="28"/>
    </row>
    <row r="39" spans="1:8" s="2" customFormat="1" ht="33.75" customHeight="1" x14ac:dyDescent="0.25">
      <c r="A39" s="37" t="s">
        <v>133</v>
      </c>
      <c r="B39" s="10">
        <v>87908305811</v>
      </c>
      <c r="C39" s="5" t="s">
        <v>4</v>
      </c>
      <c r="D39" s="5" t="s">
        <v>134</v>
      </c>
      <c r="E39" s="11" t="s">
        <v>68</v>
      </c>
      <c r="F39" s="12">
        <v>42</v>
      </c>
      <c r="H39" s="28"/>
    </row>
    <row r="40" spans="1:8" s="2" customFormat="1" ht="33.75" customHeight="1" x14ac:dyDescent="0.25">
      <c r="A40" s="14" t="s">
        <v>127</v>
      </c>
      <c r="B40" s="10">
        <v>60473318345</v>
      </c>
      <c r="C40" s="5" t="s">
        <v>22</v>
      </c>
      <c r="D40" s="11" t="s">
        <v>26</v>
      </c>
      <c r="E40" s="11" t="s">
        <v>68</v>
      </c>
      <c r="F40" s="12">
        <v>46</v>
      </c>
      <c r="H40" s="28"/>
    </row>
    <row r="41" spans="1:8" s="2" customFormat="1" ht="33.75" customHeight="1" x14ac:dyDescent="0.25">
      <c r="A41" s="14" t="s">
        <v>111</v>
      </c>
      <c r="B41" s="10">
        <v>63073332379</v>
      </c>
      <c r="C41" s="5" t="s">
        <v>3</v>
      </c>
      <c r="D41" s="5" t="s">
        <v>32</v>
      </c>
      <c r="E41" s="11" t="s">
        <v>68</v>
      </c>
      <c r="F41" s="12">
        <v>827.14</v>
      </c>
      <c r="H41" s="28"/>
    </row>
    <row r="42" spans="1:8" s="2" customFormat="1" ht="33.75" customHeight="1" x14ac:dyDescent="0.25">
      <c r="A42" s="14" t="s">
        <v>102</v>
      </c>
      <c r="B42" s="10">
        <v>85821130368</v>
      </c>
      <c r="C42" s="5" t="s">
        <v>3</v>
      </c>
      <c r="D42" s="11" t="s">
        <v>88</v>
      </c>
      <c r="E42" s="11" t="s">
        <v>67</v>
      </c>
      <c r="F42" s="12">
        <v>64.7</v>
      </c>
      <c r="H42" s="28"/>
    </row>
    <row r="43" spans="1:8" s="2" customFormat="1" ht="33.75" customHeight="1" x14ac:dyDescent="0.25">
      <c r="A43" s="14" t="s">
        <v>90</v>
      </c>
      <c r="B43" s="10">
        <v>83341080203</v>
      </c>
      <c r="C43" s="5" t="s">
        <v>91</v>
      </c>
      <c r="D43" s="11" t="s">
        <v>88</v>
      </c>
      <c r="E43" s="11" t="s">
        <v>67</v>
      </c>
      <c r="F43" s="12">
        <v>234.99</v>
      </c>
      <c r="H43" s="28"/>
    </row>
    <row r="44" spans="1:8" s="2" customFormat="1" ht="33.75" customHeight="1" x14ac:dyDescent="0.25">
      <c r="A44" s="37" t="s">
        <v>93</v>
      </c>
      <c r="B44" s="10">
        <v>24130056111</v>
      </c>
      <c r="C44" s="5" t="s">
        <v>94</v>
      </c>
      <c r="D44" s="5" t="s">
        <v>95</v>
      </c>
      <c r="E44" s="11" t="s">
        <v>67</v>
      </c>
      <c r="F44" s="12">
        <v>1050</v>
      </c>
      <c r="H44" s="28"/>
    </row>
    <row r="45" spans="1:8" s="2" customFormat="1" ht="33.75" hidden="1" customHeight="1" x14ac:dyDescent="0.25">
      <c r="A45" s="37"/>
      <c r="B45" s="10"/>
      <c r="C45" s="5"/>
      <c r="D45" s="11"/>
      <c r="E45" s="11"/>
      <c r="F45" s="12"/>
      <c r="H45" s="28"/>
    </row>
    <row r="46" spans="1:8" s="2" customFormat="1" ht="33.75" hidden="1" customHeight="1" x14ac:dyDescent="0.25">
      <c r="A46" s="37"/>
      <c r="B46" s="10"/>
      <c r="C46" s="5"/>
      <c r="D46" s="5"/>
      <c r="E46" s="11"/>
      <c r="F46" s="12"/>
      <c r="H46" s="28"/>
    </row>
    <row r="47" spans="1:8" s="2" customFormat="1" ht="33.75" hidden="1" customHeight="1" x14ac:dyDescent="0.25">
      <c r="A47" s="37"/>
      <c r="B47" s="10"/>
      <c r="C47" s="5"/>
      <c r="D47" s="5"/>
      <c r="E47" s="11"/>
      <c r="F47" s="12"/>
      <c r="H47" s="28"/>
    </row>
    <row r="48" spans="1:8" s="2" customFormat="1" ht="33.75" customHeight="1" x14ac:dyDescent="0.25">
      <c r="A48" s="37" t="s">
        <v>70</v>
      </c>
      <c r="B48" s="10"/>
      <c r="C48" s="5"/>
      <c r="D48" s="11" t="s">
        <v>23</v>
      </c>
      <c r="E48" s="11" t="s">
        <v>67</v>
      </c>
      <c r="F48" s="12">
        <v>159.28</v>
      </c>
      <c r="H48" s="28"/>
    </row>
    <row r="49" spans="1:8" s="2" customFormat="1" ht="33.75" customHeight="1" x14ac:dyDescent="0.25">
      <c r="A49" s="37" t="s">
        <v>70</v>
      </c>
      <c r="B49" s="10"/>
      <c r="C49" s="5"/>
      <c r="D49" s="11" t="s">
        <v>88</v>
      </c>
      <c r="E49" s="11" t="s">
        <v>67</v>
      </c>
      <c r="F49" s="12">
        <f>160+8+0.8+236.19+23.62+104.96+26.24+1515+577.28+1792+708.48+32+3.2+640</f>
        <v>5827.7699999999995</v>
      </c>
      <c r="H49" s="28"/>
    </row>
    <row r="50" spans="1:8" s="2" customFormat="1" ht="33.75" customHeight="1" x14ac:dyDescent="0.25">
      <c r="A50" s="37" t="s">
        <v>70</v>
      </c>
      <c r="B50" s="10" t="str" cm="1">
        <f t="array" ref="B50">IFERROR(INDEX(#REF!,SMALL(IF(#REF!=rngInvoice,ROW(#REF!)-ROW(#REF!)), ROW(44:44)), MATCH($B$6,#REF!, 0)),"")</f>
        <v/>
      </c>
      <c r="C50" s="5" t="str" cm="1">
        <f t="array" ref="C50">IFERROR(INDEX(#REF!,SMALL(IF(#REF!=rngInvoice,ROW(#REF!)-ROW(#REF!)), ROW(44:44)), MATCH($C$6,#REF!, 0)),"")</f>
        <v/>
      </c>
      <c r="D50" s="5" t="s">
        <v>75</v>
      </c>
      <c r="E50" s="11" t="s">
        <v>67</v>
      </c>
      <c r="F50" s="12">
        <v>500</v>
      </c>
      <c r="H50" s="28"/>
    </row>
    <row r="51" spans="1:8" s="2" customFormat="1" ht="33.950000000000003" customHeight="1" x14ac:dyDescent="0.25">
      <c r="A51" s="14" t="s">
        <v>70</v>
      </c>
      <c r="B51" s="10" t="str" cm="1">
        <f t="array" ref="B51">IFERROR(INDEX(#REF!,SMALL(IF(#REF!=rngInvoice,ROW(#REF!)-ROW(#REF!)), ROW(#REF!)), MATCH($B$6,#REF!, 0)),"")</f>
        <v/>
      </c>
      <c r="C51" s="5" t="str" cm="1">
        <f t="array" ref="C51">IFERROR(INDEX(#REF!,SMALL(IF(#REF!=rngInvoice,ROW(#REF!)-ROW(#REF!)), ROW(#REF!)), MATCH($C$6,#REF!, 0)),"")</f>
        <v/>
      </c>
      <c r="D51" s="5" t="s">
        <v>74</v>
      </c>
      <c r="E51" s="11" t="s">
        <v>67</v>
      </c>
      <c r="F51" s="12">
        <v>130384.21</v>
      </c>
      <c r="H51" s="28"/>
    </row>
    <row r="52" spans="1:8" s="2" customFormat="1" ht="33.950000000000003" customHeight="1" x14ac:dyDescent="0.25">
      <c r="A52" s="14" t="s">
        <v>70</v>
      </c>
      <c r="B52" s="10" t="str">
        <f t="array" ref="B52">IFERROR(INDEX(#REF!,SMALL(IF(#REF!=rngInvoice,ROW(#REF!)-ROW(#REF!)), ROW(#REF!)), MATCH($B$6,#REF!, 0)),"")</f>
        <v/>
      </c>
      <c r="C52" s="5" t="str">
        <f t="array" ref="C52">IFERROR(INDEX(#REF!,SMALL(IF(#REF!=rngInvoice,ROW(#REF!)-ROW(#REF!)), ROW(#REF!)), MATCH($C$6,#REF!, 0)),"")</f>
        <v/>
      </c>
      <c r="D52" s="5" t="s">
        <v>78</v>
      </c>
      <c r="E52" s="11" t="s">
        <v>67</v>
      </c>
      <c r="F52" s="12">
        <v>21513.42</v>
      </c>
      <c r="H52" s="28"/>
    </row>
    <row r="53" spans="1:8" s="2" customFormat="1" ht="33.950000000000003" customHeight="1" x14ac:dyDescent="0.25">
      <c r="A53" s="14" t="s">
        <v>70</v>
      </c>
      <c r="B53" s="10" t="str" cm="1">
        <f t="array" ref="B53">IFERROR(INDEX(#REF!,SMALL(IF(#REF!=rngInvoice,ROW(#REF!)-ROW(#REF!)), ROW(#REF!)), MATCH($B$6,#REF!, 0)),"")</f>
        <v/>
      </c>
      <c r="C53" s="5" t="str" cm="1">
        <f t="array" ref="C53">IFERROR(INDEX(#REF!,SMALL(IF(#REF!=rngInvoice,ROW(#REF!)-ROW(#REF!)), ROW(#REF!)), MATCH($C$6,#REF!, 0)),"")</f>
        <v/>
      </c>
      <c r="D53" s="5" t="s">
        <v>83</v>
      </c>
      <c r="E53" s="11" t="s">
        <v>68</v>
      </c>
      <c r="F53" s="12">
        <f>19.6+15.45+5.71</f>
        <v>40.76</v>
      </c>
      <c r="H53" s="28"/>
    </row>
    <row r="54" spans="1:8" s="2" customFormat="1" ht="33.950000000000003" customHeight="1" x14ac:dyDescent="0.25">
      <c r="A54" s="14" t="s">
        <v>70</v>
      </c>
      <c r="B54" s="10" t="str" cm="1">
        <f t="array" ref="B54">IFERROR(INDEX(#REF!,SMALL(IF(#REF!=rngInvoice,ROW(#REF!)-ROW(#REF!)), ROW(48:48)), MATCH($B$6,#REF!, 0)),"")</f>
        <v/>
      </c>
      <c r="C54" s="5" t="str" cm="1">
        <f t="array" ref="C54">IFERROR(INDEX(#REF!,SMALL(IF(#REF!=rngInvoice,ROW(#REF!)-ROW(#REF!)), ROW(48:48)), MATCH($C$6,#REF!, 0)),"")</f>
        <v/>
      </c>
      <c r="D54" s="5" t="s">
        <v>83</v>
      </c>
      <c r="E54" s="11" t="s">
        <v>67</v>
      </c>
      <c r="F54" s="12">
        <f>40+23.8</f>
        <v>63.8</v>
      </c>
      <c r="H54" s="28"/>
    </row>
    <row r="55" spans="1:8" s="2" customFormat="1" ht="33.950000000000003" customHeight="1" x14ac:dyDescent="0.25">
      <c r="A55" s="14" t="s">
        <v>84</v>
      </c>
      <c r="B55" s="10" t="str" cm="1">
        <f t="array" ref="B55">IFERROR(INDEX(#REF!,SMALL(IF(#REF!=rngInvoice,ROW(#REF!)-ROW(#REF!)), ROW(#REF!)), MATCH($B$6,#REF!, 0)),"")</f>
        <v/>
      </c>
      <c r="C55" s="5" t="str" cm="1">
        <f t="array" ref="C55">IFERROR(INDEX(#REF!,SMALL(IF(#REF!=rngInvoice,ROW(#REF!)-ROW(#REF!)), ROW(#REF!)), MATCH($C$6,#REF!, 0)),"")</f>
        <v/>
      </c>
      <c r="D55" s="11" t="s">
        <v>72</v>
      </c>
      <c r="E55" s="11" t="s">
        <v>82</v>
      </c>
      <c r="F55" s="12">
        <v>420</v>
      </c>
      <c r="H55" s="28"/>
    </row>
    <row r="56" spans="1:8" s="2" customFormat="1" ht="33.950000000000003" customHeight="1" x14ac:dyDescent="0.25">
      <c r="A56" s="14" t="s">
        <v>70</v>
      </c>
      <c r="B56" s="10" t="str" cm="1">
        <f t="array" ref="B56">IFERROR(INDEX(#REF!,SMALL(IF(#REF!=rngInvoice,ROW(#REF!)-ROW(#REF!)), ROW(#REF!)), MATCH($B$6,#REF!, 0)),"")</f>
        <v/>
      </c>
      <c r="C56" s="5" t="str" cm="1">
        <f t="array" ref="C56">IFERROR(INDEX(#REF!,SMALL(IF(#REF!=rngInvoice,ROW(#REF!)-ROW(#REF!)), ROW(#REF!)), MATCH($C$6,#REF!, 0)),"")</f>
        <v/>
      </c>
      <c r="D56" s="5" t="s">
        <v>87</v>
      </c>
      <c r="E56" s="11" t="s">
        <v>68</v>
      </c>
      <c r="F56" s="12">
        <f>30+60+30+15+15+15+15</f>
        <v>180</v>
      </c>
      <c r="H56" s="28"/>
    </row>
    <row r="57" spans="1:8" s="2" customFormat="1" ht="33.950000000000003" customHeight="1" x14ac:dyDescent="0.25">
      <c r="A57" s="14" t="s">
        <v>70</v>
      </c>
      <c r="B57" s="10" t="str" cm="1">
        <f t="array" ref="B57">IFERROR(INDEX(#REF!,SMALL(IF(#REF!=rngInvoice,ROW(#REF!)-ROW(#REF!)), ROW(51:51)), MATCH($B$6,#REF!, 0)),"")</f>
        <v/>
      </c>
      <c r="C57" s="5" t="str" cm="1">
        <f t="array" ref="C57">IFERROR(INDEX(#REF!,SMALL(IF(#REF!=rngInvoice,ROW(#REF!)-ROW(#REF!)), ROW(51:51)), MATCH($C$6,#REF!, 0)),"")</f>
        <v/>
      </c>
      <c r="D57" s="5" t="s">
        <v>87</v>
      </c>
      <c r="E57" s="11" t="s">
        <v>67</v>
      </c>
      <c r="F57" s="12">
        <f>90+60+30</f>
        <v>180</v>
      </c>
      <c r="H57" s="28"/>
    </row>
    <row r="58" spans="1:8" ht="33.950000000000003" customHeight="1" x14ac:dyDescent="0.25">
      <c r="A58" s="14" t="s">
        <v>70</v>
      </c>
      <c r="B58" s="10" t="str" cm="1">
        <f t="array" ref="B58">IFERROR(INDEX(#REF!,SMALL(IF(#REF!=rngInvoice,ROW(#REF!)-ROW(#REF!)), ROW(#REF!)), MATCH($B$6,#REF!, 0)),"")</f>
        <v/>
      </c>
      <c r="C58" s="5" t="str" cm="1">
        <f t="array" ref="C58">IFERROR(INDEX(#REF!,SMALL(IF(#REF!=rngInvoice,ROW(#REF!)-ROW(#REF!)), ROW(#REF!)), MATCH($C$6,#REF!, 0)),"")</f>
        <v/>
      </c>
      <c r="D58" s="5" t="s">
        <v>85</v>
      </c>
      <c r="E58" s="11" t="s">
        <v>68</v>
      </c>
      <c r="F58" s="12">
        <v>2225.16</v>
      </c>
    </row>
    <row r="59" spans="1:8" ht="33.950000000000003" hidden="1" customHeight="1" x14ac:dyDescent="0.25">
      <c r="A59" s="14" t="s">
        <v>70</v>
      </c>
      <c r="B59" s="10" t="str" cm="1">
        <f t="array" ref="B59">IFERROR(INDEX(#REF!,SMALL(IF(#REF!=rngInvoice,ROW(#REF!)-ROW(#REF!)), ROW(#REF!)), MATCH($B$6,#REF!, 0)),"")</f>
        <v/>
      </c>
      <c r="C59" s="5" t="str" cm="1">
        <f t="array" ref="C59">IFERROR(INDEX(#REF!,SMALL(IF(#REF!=rngInvoice,ROW(#REF!)-ROW(#REF!)), ROW(#REF!)), MATCH($C$6,#REF!, 0)),"")</f>
        <v/>
      </c>
      <c r="D59" s="5" t="s">
        <v>86</v>
      </c>
      <c r="E59" s="11" t="s">
        <v>82</v>
      </c>
      <c r="F59" s="12"/>
    </row>
    <row r="60" spans="1:8" ht="33.950000000000003" customHeight="1" x14ac:dyDescent="0.25">
      <c r="A60" s="17" t="s">
        <v>7</v>
      </c>
      <c r="B60" s="18"/>
      <c r="C60" s="19"/>
      <c r="D60" s="19"/>
      <c r="E60" s="19"/>
      <c r="F60" s="20">
        <f>SUM(F7:F59)</f>
        <v>171627.4</v>
      </c>
      <c r="G60" s="27"/>
      <c r="H60" s="1"/>
    </row>
    <row r="64" spans="1:8" ht="33.950000000000003" customHeight="1" x14ac:dyDescent="0.25">
      <c r="F64" s="1"/>
    </row>
  </sheetData>
  <sheetProtection selectLockedCells="1"/>
  <mergeCells count="6">
    <mergeCell ref="A5:F5"/>
    <mergeCell ref="A1:F1"/>
    <mergeCell ref="A2:B2"/>
    <mergeCell ref="D2:F2"/>
    <mergeCell ref="A3:B3"/>
    <mergeCell ref="D3:F3"/>
  </mergeCells>
  <conditionalFormatting sqref="C12 A12 C18 D16 A14:C14 A18 A51:E51 C20:C23 A20:A26 E7:E50 A56:E60 A28:A31 C28:C31 A53:E54">
    <cfRule type="expression" dxfId="120" priority="387">
      <formula>MOD(ROW(),2)=0</formula>
    </cfRule>
  </conditionalFormatting>
  <conditionalFormatting sqref="F53:F54 F56:F60 F7:F51">
    <cfRule type="expression" dxfId="119" priority="384">
      <formula>MOD(ROW(),2)=0</formula>
    </cfRule>
    <cfRule type="expression" dxfId="118" priority="385">
      <formula>MOD(ROW(),2)=1</formula>
    </cfRule>
  </conditionalFormatting>
  <conditionalFormatting sqref="A7">
    <cfRule type="expression" dxfId="117" priority="321">
      <formula>MOD(ROW(),2)=0</formula>
    </cfRule>
  </conditionalFormatting>
  <conditionalFormatting sqref="B7">
    <cfRule type="expression" dxfId="116" priority="320">
      <formula>MOD(ROW(),2)=0</formula>
    </cfRule>
  </conditionalFormatting>
  <conditionalFormatting sqref="C7">
    <cfRule type="expression" dxfId="115" priority="319">
      <formula>MOD(ROW(),2)=0</formula>
    </cfRule>
  </conditionalFormatting>
  <conditionalFormatting sqref="D7">
    <cfRule type="expression" dxfId="114" priority="318">
      <formula>MOD(ROW(),2)=0</formula>
    </cfRule>
  </conditionalFormatting>
  <conditionalFormatting sqref="D18:D23 D46:D48 D27:D41 D44">
    <cfRule type="expression" dxfId="113" priority="261">
      <formula>MOD(ROW(),2)=0</formula>
    </cfRule>
  </conditionalFormatting>
  <conditionalFormatting sqref="A9">
    <cfRule type="expression" dxfId="112" priority="226">
      <formula>MOD(ROW(),2)=0</formula>
    </cfRule>
  </conditionalFormatting>
  <conditionalFormatting sqref="B9">
    <cfRule type="expression" dxfId="111" priority="225">
      <formula>MOD(ROW(),2)=0</formula>
    </cfRule>
  </conditionalFormatting>
  <conditionalFormatting sqref="C9">
    <cfRule type="expression" dxfId="110" priority="224">
      <formula>MOD(ROW(),2)=0</formula>
    </cfRule>
  </conditionalFormatting>
  <conditionalFormatting sqref="A52:E52">
    <cfRule type="expression" dxfId="109" priority="205">
      <formula>MOD(ROW(),2)=0</formula>
    </cfRule>
  </conditionalFormatting>
  <conditionalFormatting sqref="F52">
    <cfRule type="expression" dxfId="108" priority="203">
      <formula>MOD(ROW(),2)=0</formula>
    </cfRule>
    <cfRule type="expression" dxfId="107" priority="204">
      <formula>MOD(ROW(),2)=1</formula>
    </cfRule>
  </conditionalFormatting>
  <conditionalFormatting sqref="A55:E55">
    <cfRule type="expression" dxfId="106" priority="199">
      <formula>MOD(ROW(),2)=0</formula>
    </cfRule>
  </conditionalFormatting>
  <conditionalFormatting sqref="F55">
    <cfRule type="expression" dxfId="105" priority="197">
      <formula>MOD(ROW(),2)=0</formula>
    </cfRule>
    <cfRule type="expression" dxfId="104" priority="198">
      <formula>MOD(ROW(),2)=1</formula>
    </cfRule>
  </conditionalFormatting>
  <conditionalFormatting sqref="B12">
    <cfRule type="expression" dxfId="103" priority="153">
      <formula>MOD(ROW(),2)=0</formula>
    </cfRule>
  </conditionalFormatting>
  <conditionalFormatting sqref="D13">
    <cfRule type="expression" dxfId="102" priority="152">
      <formula>MOD(ROW(),2)=0</formula>
    </cfRule>
  </conditionalFormatting>
  <conditionalFormatting sqref="D14">
    <cfRule type="expression" dxfId="101" priority="151">
      <formula>MOD(ROW(),2)=0</formula>
    </cfRule>
  </conditionalFormatting>
  <conditionalFormatting sqref="B8">
    <cfRule type="expression" dxfId="100" priority="127">
      <formula>MOD(ROW(),2)=0</formula>
    </cfRule>
  </conditionalFormatting>
  <conditionalFormatting sqref="A8">
    <cfRule type="expression" dxfId="99" priority="128">
      <formula>MOD(ROW(),2)=0</formula>
    </cfRule>
  </conditionalFormatting>
  <conditionalFormatting sqref="C8">
    <cfRule type="expression" dxfId="98" priority="126">
      <formula>MOD(ROW(),2)=0</formula>
    </cfRule>
  </conditionalFormatting>
  <conditionalFormatting sqref="D10">
    <cfRule type="expression" dxfId="97" priority="121">
      <formula>MOD(ROW(),2)=0</formula>
    </cfRule>
  </conditionalFormatting>
  <conditionalFormatting sqref="B32:B34 B37:B39 B44:B50">
    <cfRule type="expression" dxfId="96" priority="51">
      <formula>MOD(ROW(),2)=0</formula>
    </cfRule>
  </conditionalFormatting>
  <conditionalFormatting sqref="B24">
    <cfRule type="expression" dxfId="95" priority="75">
      <formula>MOD(ROW(),2)=0</formula>
    </cfRule>
  </conditionalFormatting>
  <conditionalFormatting sqref="C24">
    <cfRule type="expression" dxfId="94" priority="74">
      <formula>MOD(ROW(),2)=0</formula>
    </cfRule>
  </conditionalFormatting>
  <conditionalFormatting sqref="C27">
    <cfRule type="expression" dxfId="93" priority="53">
      <formula>MOD(ROW(),2)=0</formula>
    </cfRule>
  </conditionalFormatting>
  <conditionalFormatting sqref="C32:C34 C37:C39 C44:C50">
    <cfRule type="expression" dxfId="92" priority="50">
      <formula>MOD(ROW(),2)=0</formula>
    </cfRule>
  </conditionalFormatting>
  <conditionalFormatting sqref="D9">
    <cfRule type="expression" dxfId="91" priority="70">
      <formula>MOD(ROW(),2)=0</formula>
    </cfRule>
  </conditionalFormatting>
  <conditionalFormatting sqref="A10">
    <cfRule type="expression" dxfId="90" priority="69">
      <formula>MOD(ROW(),2)=0</formula>
    </cfRule>
  </conditionalFormatting>
  <conditionalFormatting sqref="B27">
    <cfRule type="expression" dxfId="89" priority="54">
      <formula>MOD(ROW(),2)=0</formula>
    </cfRule>
  </conditionalFormatting>
  <conditionalFormatting sqref="A19">
    <cfRule type="expression" dxfId="88" priority="59">
      <formula>MOD(ROW(),2)=0</formula>
    </cfRule>
  </conditionalFormatting>
  <conditionalFormatting sqref="B19">
    <cfRule type="expression" dxfId="87" priority="58">
      <formula>MOD(ROW(),2)=0</formula>
    </cfRule>
  </conditionalFormatting>
  <conditionalFormatting sqref="C19">
    <cfRule type="expression" dxfId="86" priority="57">
      <formula>MOD(ROW(),2)=0</formula>
    </cfRule>
  </conditionalFormatting>
  <conditionalFormatting sqref="A27">
    <cfRule type="expression" dxfId="85" priority="55">
      <formula>MOD(ROW(),2)=0</formula>
    </cfRule>
  </conditionalFormatting>
  <conditionalFormatting sqref="A32:A34 A37:A39 A44:A50">
    <cfRule type="expression" dxfId="84" priority="52">
      <formula>MOD(ROW(),2)=0</formula>
    </cfRule>
  </conditionalFormatting>
  <conditionalFormatting sqref="D8">
    <cfRule type="expression" dxfId="83" priority="49">
      <formula>MOD(ROW(),2)=0</formula>
    </cfRule>
  </conditionalFormatting>
  <conditionalFormatting sqref="A11">
    <cfRule type="expression" dxfId="82" priority="48">
      <formula>MOD(ROW(),2)=0</formula>
    </cfRule>
  </conditionalFormatting>
  <conditionalFormatting sqref="B11">
    <cfRule type="expression" dxfId="81" priority="47">
      <formula>MOD(ROW(),2)=0</formula>
    </cfRule>
  </conditionalFormatting>
  <conditionalFormatting sqref="C11">
    <cfRule type="expression" dxfId="80" priority="46">
      <formula>MOD(ROW(),2)=0</formula>
    </cfRule>
  </conditionalFormatting>
  <conditionalFormatting sqref="A13">
    <cfRule type="expression" dxfId="79" priority="45">
      <formula>MOD(ROW(),2)=0</formula>
    </cfRule>
  </conditionalFormatting>
  <conditionalFormatting sqref="B13">
    <cfRule type="expression" dxfId="78" priority="44">
      <formula>MOD(ROW(),2)=0</formula>
    </cfRule>
  </conditionalFormatting>
  <conditionalFormatting sqref="C13">
    <cfRule type="expression" dxfId="77" priority="43">
      <formula>MOD(ROW(),2)=0</formula>
    </cfRule>
  </conditionalFormatting>
  <conditionalFormatting sqref="D49:D50">
    <cfRule type="expression" dxfId="76" priority="42">
      <formula>MOD(ROW(),2)=0</formula>
    </cfRule>
  </conditionalFormatting>
  <conditionalFormatting sqref="B16">
    <cfRule type="expression" dxfId="75" priority="37">
      <formula>MOD(ROW(),2)=0</formula>
    </cfRule>
  </conditionalFormatting>
  <conditionalFormatting sqref="C25">
    <cfRule type="expression" dxfId="74" priority="30">
      <formula>MOD(ROW(),2)=0</formula>
    </cfRule>
  </conditionalFormatting>
  <conditionalFormatting sqref="A16">
    <cfRule type="expression" dxfId="73" priority="38">
      <formula>MOD(ROW(),2)=0</formula>
    </cfRule>
  </conditionalFormatting>
  <conditionalFormatting sqref="C16">
    <cfRule type="expression" dxfId="72" priority="36">
      <formula>MOD(ROW(),2)=0</formula>
    </cfRule>
  </conditionalFormatting>
  <conditionalFormatting sqref="B25">
    <cfRule type="expression" dxfId="71" priority="31">
      <formula>MOD(ROW(),2)=0</formula>
    </cfRule>
  </conditionalFormatting>
  <conditionalFormatting sqref="B26">
    <cfRule type="expression" dxfId="70" priority="29">
      <formula>MOD(ROW(),2)=0</formula>
    </cfRule>
  </conditionalFormatting>
  <conditionalFormatting sqref="D45">
    <cfRule type="expression" dxfId="69" priority="27">
      <formula>MOD(ROW(),2)=0</formula>
    </cfRule>
  </conditionalFormatting>
  <conditionalFormatting sqref="C26">
    <cfRule type="expression" dxfId="68" priority="28">
      <formula>MOD(ROW(),2)=0</formula>
    </cfRule>
  </conditionalFormatting>
  <conditionalFormatting sqref="B10">
    <cfRule type="expression" dxfId="67" priority="26">
      <formula>MOD(ROW(),2)=0</formula>
    </cfRule>
  </conditionalFormatting>
  <conditionalFormatting sqref="C10">
    <cfRule type="expression" dxfId="66" priority="25">
      <formula>MOD(ROW(),2)=0</formula>
    </cfRule>
  </conditionalFormatting>
  <conditionalFormatting sqref="D11">
    <cfRule type="expression" dxfId="65" priority="24">
      <formula>MOD(ROW(),2)=0</formula>
    </cfRule>
  </conditionalFormatting>
  <conditionalFormatting sqref="D12">
    <cfRule type="expression" dxfId="64" priority="23">
      <formula>MOD(ROW(),2)=0</formula>
    </cfRule>
  </conditionalFormatting>
  <conditionalFormatting sqref="A15">
    <cfRule type="expression" dxfId="63" priority="22">
      <formula>MOD(ROW(),2)=0</formula>
    </cfRule>
  </conditionalFormatting>
  <conditionalFormatting sqref="B15">
    <cfRule type="expression" dxfId="62" priority="21">
      <formula>MOD(ROW(),2)=0</formula>
    </cfRule>
  </conditionalFormatting>
  <conditionalFormatting sqref="C15">
    <cfRule type="expression" dxfId="61" priority="20">
      <formula>MOD(ROW(),2)=0</formula>
    </cfRule>
  </conditionalFormatting>
  <conditionalFormatting sqref="D15">
    <cfRule type="expression" dxfId="60" priority="19">
      <formula>MOD(ROW(),2)=0</formula>
    </cfRule>
  </conditionalFormatting>
  <conditionalFormatting sqref="D17">
    <cfRule type="expression" dxfId="59" priority="18">
      <formula>MOD(ROW(),2)=0</formula>
    </cfRule>
  </conditionalFormatting>
  <conditionalFormatting sqref="C17">
    <cfRule type="expression" dxfId="58" priority="17">
      <formula>MOD(ROW(),2)=0</formula>
    </cfRule>
  </conditionalFormatting>
  <conditionalFormatting sqref="B17">
    <cfRule type="expression" dxfId="57" priority="16">
      <formula>MOD(ROW(),2)=0</formula>
    </cfRule>
  </conditionalFormatting>
  <conditionalFormatting sqref="A17">
    <cfRule type="expression" dxfId="56" priority="15">
      <formula>MOD(ROW(),2)=0</formula>
    </cfRule>
  </conditionalFormatting>
  <conditionalFormatting sqref="D24">
    <cfRule type="expression" dxfId="55" priority="14">
      <formula>MOD(ROW(),2)=0</formula>
    </cfRule>
  </conditionalFormatting>
  <conditionalFormatting sqref="D25">
    <cfRule type="expression" dxfId="54" priority="13">
      <formula>MOD(ROW(),2)=0</formula>
    </cfRule>
  </conditionalFormatting>
  <conditionalFormatting sqref="D26">
    <cfRule type="expression" dxfId="53" priority="12">
      <formula>MOD(ROW(),2)=0</formula>
    </cfRule>
  </conditionalFormatting>
  <conditionalFormatting sqref="A35">
    <cfRule type="expression" dxfId="52" priority="11">
      <formula>MOD(ROW(),2)=0</formula>
    </cfRule>
  </conditionalFormatting>
  <conditionalFormatting sqref="B35">
    <cfRule type="expression" dxfId="51" priority="10">
      <formula>MOD(ROW(),2)=0</formula>
    </cfRule>
  </conditionalFormatting>
  <conditionalFormatting sqref="C35">
    <cfRule type="expression" dxfId="50" priority="9">
      <formula>MOD(ROW(),2)=0</formula>
    </cfRule>
  </conditionalFormatting>
  <conditionalFormatting sqref="C36">
    <cfRule type="expression" dxfId="49" priority="8">
      <formula>MOD(ROW(),2)=0</formula>
    </cfRule>
  </conditionalFormatting>
  <conditionalFormatting sqref="B36">
    <cfRule type="expression" dxfId="48" priority="7">
      <formula>MOD(ROW(),2)=0</formula>
    </cfRule>
  </conditionalFormatting>
  <conditionalFormatting sqref="A36">
    <cfRule type="expression" dxfId="47" priority="6">
      <formula>MOD(ROW(),2)=0</formula>
    </cfRule>
  </conditionalFormatting>
  <conditionalFormatting sqref="A40:A43">
    <cfRule type="expression" dxfId="46" priority="5">
      <formula>MOD(ROW(),2)=0</formula>
    </cfRule>
  </conditionalFormatting>
  <conditionalFormatting sqref="B40:B43">
    <cfRule type="expression" dxfId="45" priority="4">
      <formula>MOD(ROW(),2)=0</formula>
    </cfRule>
  </conditionalFormatting>
  <conditionalFormatting sqref="C40:C43">
    <cfRule type="expression" dxfId="44" priority="3">
      <formula>MOD(ROW(),2)=0</formula>
    </cfRule>
  </conditionalFormatting>
  <conditionalFormatting sqref="D42">
    <cfRule type="expression" dxfId="43" priority="2">
      <formula>MOD(ROW(),2)=0</formula>
    </cfRule>
  </conditionalFormatting>
  <conditionalFormatting sqref="D43">
    <cfRule type="expression" dxfId="42" priority="1">
      <formula>MOD(ROW(),2)=0</formula>
    </cfRule>
  </conditionalFormatting>
  <printOptions horizontalCentered="1"/>
  <pageMargins left="0.7" right="0.7" top="1" bottom="1" header="0.3" footer="0.3"/>
  <pageSetup paperSize="9" scale="57" fitToHeight="0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  <pageSetUpPr autoPageBreaks="0" fitToPage="1"/>
  </sheetPr>
  <dimension ref="A1:F37"/>
  <sheetViews>
    <sheetView showGridLines="0" zoomScaleNormal="100" workbookViewId="0">
      <selection activeCell="B25" sqref="B25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3.42578125" style="8" customWidth="1"/>
    <col min="4" max="4" width="35.28515625" style="8" customWidth="1"/>
    <col min="5" max="5" width="21.42578125" style="8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6" ht="57.95" customHeight="1" thickBot="1" x14ac:dyDescent="0.3">
      <c r="A1" s="40" t="s">
        <v>64</v>
      </c>
      <c r="B1" s="40"/>
      <c r="C1" s="40"/>
      <c r="D1" s="40"/>
      <c r="E1" s="40"/>
      <c r="F1" s="3"/>
    </row>
    <row r="2" spans="1:6" ht="24" customHeight="1" thickTop="1" x14ac:dyDescent="0.25">
      <c r="A2" s="41" t="s">
        <v>15</v>
      </c>
      <c r="B2" s="41"/>
      <c r="C2" s="23" t="s">
        <v>0</v>
      </c>
      <c r="D2" s="43" t="s">
        <v>81</v>
      </c>
      <c r="E2" s="43"/>
      <c r="F2" s="4"/>
    </row>
    <row r="3" spans="1:6" ht="49.5" customHeight="1" x14ac:dyDescent="0.25">
      <c r="A3" s="42" t="s">
        <v>65</v>
      </c>
      <c r="B3" s="42"/>
      <c r="C3" s="24" t="s">
        <v>80</v>
      </c>
      <c r="D3" s="44"/>
      <c r="E3" s="44"/>
      <c r="F3" s="4"/>
    </row>
    <row r="4" spans="1:6" ht="44.1" customHeight="1" x14ac:dyDescent="0.25">
      <c r="A4" s="25" t="s">
        <v>13</v>
      </c>
      <c r="B4" s="9"/>
      <c r="C4" s="9"/>
      <c r="D4" s="9"/>
      <c r="E4" s="9"/>
    </row>
    <row r="5" spans="1:6" ht="44.1" customHeight="1" x14ac:dyDescent="0.25">
      <c r="A5" s="39" t="s">
        <v>12</v>
      </c>
      <c r="B5" s="39"/>
      <c r="C5" s="39"/>
      <c r="D5" s="39"/>
      <c r="E5" s="39"/>
    </row>
    <row r="6" spans="1:6" s="2" customFormat="1" ht="33.950000000000003" customHeight="1" x14ac:dyDescent="0.25">
      <c r="A6" s="6" t="s">
        <v>8</v>
      </c>
      <c r="B6" s="6" t="s">
        <v>9</v>
      </c>
      <c r="C6" s="6" t="s">
        <v>10</v>
      </c>
      <c r="D6" s="6" t="s">
        <v>11</v>
      </c>
      <c r="E6" s="6" t="s">
        <v>2</v>
      </c>
    </row>
    <row r="7" spans="1:6" s="2" customFormat="1" ht="33.75" customHeight="1" x14ac:dyDescent="0.25">
      <c r="A7" s="7"/>
      <c r="B7" s="10"/>
      <c r="C7" s="5"/>
      <c r="D7" s="5"/>
      <c r="E7" s="12"/>
    </row>
    <row r="8" spans="1:6" s="2" customFormat="1" ht="24.75" customHeight="1" x14ac:dyDescent="0.25">
      <c r="A8" s="7"/>
      <c r="B8" s="10"/>
      <c r="C8" s="5"/>
      <c r="D8" s="11"/>
      <c r="E8" s="12"/>
    </row>
    <row r="9" spans="1:6" s="2" customFormat="1" ht="24.75" customHeight="1" x14ac:dyDescent="0.25">
      <c r="A9" s="7"/>
      <c r="B9" s="10"/>
      <c r="C9" s="5"/>
      <c r="D9" s="11"/>
      <c r="E9" s="12"/>
    </row>
    <row r="10" spans="1:6" s="2" customFormat="1" ht="24.75" customHeight="1" x14ac:dyDescent="0.25">
      <c r="A10" s="7"/>
      <c r="B10" s="10"/>
      <c r="C10" s="5"/>
      <c r="D10" s="11"/>
      <c r="E10" s="12"/>
    </row>
    <row r="11" spans="1:6" s="2" customFormat="1" ht="24.75" customHeight="1" x14ac:dyDescent="0.25">
      <c r="A11" s="7"/>
      <c r="B11" s="10"/>
      <c r="C11" s="5"/>
      <c r="D11" s="5"/>
      <c r="E11" s="12"/>
    </row>
    <row r="12" spans="1:6" s="2" customFormat="1" ht="31.5" customHeight="1" x14ac:dyDescent="0.25">
      <c r="A12" s="7"/>
      <c r="B12" s="10"/>
      <c r="C12" s="5"/>
      <c r="D12" s="5"/>
      <c r="E12" s="12"/>
    </row>
    <row r="13" spans="1:6" s="2" customFormat="1" ht="30.75" customHeight="1" x14ac:dyDescent="0.25">
      <c r="A13" s="7"/>
      <c r="B13" s="10"/>
      <c r="C13" s="5"/>
      <c r="D13" s="11"/>
      <c r="E13" s="12"/>
    </row>
    <row r="14" spans="1:6" s="2" customFormat="1" ht="37.5" customHeight="1" x14ac:dyDescent="0.25">
      <c r="A14" s="7"/>
      <c r="B14" s="15"/>
      <c r="C14" s="5"/>
      <c r="D14" s="11"/>
      <c r="E14" s="12"/>
    </row>
    <row r="15" spans="1:6" s="2" customFormat="1" ht="33.75" customHeight="1" x14ac:dyDescent="0.25">
      <c r="A15" s="7"/>
      <c r="B15" s="10"/>
      <c r="C15" s="5"/>
      <c r="D15" s="11"/>
      <c r="E15" s="12"/>
    </row>
    <row r="16" spans="1:6" s="2" customFormat="1" ht="33.950000000000003" customHeight="1" x14ac:dyDescent="0.25">
      <c r="A16" s="7"/>
      <c r="B16" s="10"/>
      <c r="C16" s="5"/>
      <c r="D16" s="11"/>
      <c r="E16" s="12"/>
    </row>
    <row r="17" spans="1:5" s="2" customFormat="1" ht="33.950000000000003" customHeight="1" x14ac:dyDescent="0.25">
      <c r="A17" s="7"/>
      <c r="B17" s="10"/>
      <c r="C17" s="5"/>
      <c r="D17" s="11"/>
      <c r="E17" s="12"/>
    </row>
    <row r="18" spans="1:5" s="2" customFormat="1" ht="33.950000000000003" customHeight="1" x14ac:dyDescent="0.25">
      <c r="A18" s="7"/>
      <c r="B18" s="10"/>
      <c r="C18" s="5"/>
      <c r="D18" s="11"/>
      <c r="E18" s="12"/>
    </row>
    <row r="19" spans="1:5" s="2" customFormat="1" ht="33.950000000000003" customHeight="1" x14ac:dyDescent="0.25">
      <c r="A19" s="7"/>
      <c r="B19" s="16"/>
      <c r="C19" s="5"/>
      <c r="D19" s="5"/>
      <c r="E19" s="12"/>
    </row>
    <row r="20" spans="1:5" s="2" customFormat="1" ht="33.950000000000003" customHeight="1" x14ac:dyDescent="0.25">
      <c r="A20" s="7"/>
      <c r="B20" s="10"/>
      <c r="C20" s="5"/>
      <c r="D20" s="11"/>
      <c r="E20" s="12"/>
    </row>
    <row r="21" spans="1:5" s="2" customFormat="1" ht="33.950000000000003" customHeight="1" x14ac:dyDescent="0.25">
      <c r="A21" s="14"/>
      <c r="B21" s="10"/>
      <c r="C21" s="5"/>
      <c r="D21" s="11"/>
      <c r="E21" s="12"/>
    </row>
    <row r="22" spans="1:5" s="2" customFormat="1" ht="33.950000000000003" customHeight="1" x14ac:dyDescent="0.25">
      <c r="A22" s="7"/>
      <c r="B22" s="16"/>
      <c r="C22" s="5"/>
      <c r="D22" s="5"/>
      <c r="E22" s="12"/>
    </row>
    <row r="23" spans="1:5" s="2" customFormat="1" ht="33.950000000000003" customHeight="1" x14ac:dyDescent="0.25">
      <c r="A23" s="7"/>
      <c r="B23" s="16"/>
      <c r="C23" s="5"/>
      <c r="D23" s="11"/>
      <c r="E23" s="12"/>
    </row>
    <row r="24" spans="1:5" s="2" customFormat="1" ht="33.950000000000003" customHeight="1" x14ac:dyDescent="0.25">
      <c r="A24" s="7"/>
      <c r="B24" s="22"/>
      <c r="C24" s="5"/>
      <c r="D24" s="5"/>
      <c r="E24" s="12"/>
    </row>
    <row r="25" spans="1:5" s="2" customFormat="1" ht="33.950000000000003" customHeight="1" x14ac:dyDescent="0.25">
      <c r="A25" s="7"/>
      <c r="B25" s="31"/>
      <c r="C25" s="5"/>
      <c r="D25" s="5"/>
      <c r="E25" s="12"/>
    </row>
    <row r="26" spans="1:5" s="2" customFormat="1" ht="33.950000000000003" customHeight="1" x14ac:dyDescent="0.25">
      <c r="A26" s="7"/>
      <c r="B26" s="10"/>
      <c r="C26" s="5"/>
      <c r="D26" s="11"/>
      <c r="E26" s="12"/>
    </row>
    <row r="27" spans="1:5" s="2" customFormat="1" ht="33.950000000000003" customHeight="1" x14ac:dyDescent="0.25">
      <c r="A27" s="7"/>
      <c r="B27" s="10"/>
      <c r="C27" s="5"/>
      <c r="D27" s="11"/>
      <c r="E27" s="12"/>
    </row>
    <row r="28" spans="1:5" s="2" customFormat="1" ht="33.950000000000003" customHeight="1" x14ac:dyDescent="0.25">
      <c r="A28" s="7"/>
      <c r="B28" s="10"/>
      <c r="C28" s="5"/>
      <c r="D28" s="11"/>
      <c r="E28" s="12"/>
    </row>
    <row r="29" spans="1:5" s="2" customFormat="1" ht="33.950000000000003" customHeight="1" x14ac:dyDescent="0.25">
      <c r="A29" s="7"/>
      <c r="B29" s="10"/>
      <c r="C29" s="5"/>
      <c r="D29" s="11"/>
      <c r="E29" s="12"/>
    </row>
    <row r="30" spans="1:5" s="2" customFormat="1" ht="33.950000000000003" customHeight="1" x14ac:dyDescent="0.25">
      <c r="A30" s="7"/>
      <c r="B30" s="22"/>
      <c r="C30" s="5"/>
      <c r="D30" s="5"/>
      <c r="E30" s="12"/>
    </row>
    <row r="31" spans="1:5" s="2" customFormat="1" ht="33.950000000000003" customHeight="1" x14ac:dyDescent="0.25">
      <c r="A31" s="7"/>
      <c r="B31" s="31"/>
      <c r="C31" s="5"/>
      <c r="D31" s="11"/>
      <c r="E31" s="12"/>
    </row>
    <row r="32" spans="1:5" s="2" customFormat="1" ht="33.950000000000003" customHeight="1" x14ac:dyDescent="0.25">
      <c r="A32" s="14"/>
      <c r="B32" s="10"/>
      <c r="C32" s="5"/>
      <c r="D32" s="5"/>
      <c r="E32" s="12"/>
    </row>
    <row r="33" spans="1:5" s="2" customFormat="1" ht="33.950000000000003" customHeight="1" x14ac:dyDescent="0.25">
      <c r="A33" s="7"/>
      <c r="B33" s="10"/>
      <c r="C33" s="5"/>
      <c r="D33" s="5"/>
      <c r="E33" s="12"/>
    </row>
    <row r="34" spans="1:5" s="2" customFormat="1" ht="44.25" customHeight="1" x14ac:dyDescent="0.25">
      <c r="A34" s="14"/>
      <c r="B34" s="10"/>
      <c r="C34" s="5"/>
      <c r="D34" s="11"/>
      <c r="E34" s="12"/>
    </row>
    <row r="35" spans="1:5" s="2" customFormat="1" ht="33.950000000000003" customHeight="1" x14ac:dyDescent="0.25">
      <c r="A35" s="7"/>
      <c r="B35" s="10"/>
      <c r="C35" s="5"/>
      <c r="D35" s="5"/>
      <c r="E35" s="12"/>
    </row>
    <row r="36" spans="1:5" s="2" customFormat="1" ht="33.950000000000003" customHeight="1" x14ac:dyDescent="0.25">
      <c r="A36" s="7"/>
      <c r="B36" s="10"/>
      <c r="C36" s="5"/>
      <c r="D36" s="11"/>
      <c r="E36" s="12"/>
    </row>
    <row r="37" spans="1:5" s="2" customFormat="1" ht="33.950000000000003" customHeight="1" x14ac:dyDescent="0.25">
      <c r="A37" s="7"/>
      <c r="B37" s="10"/>
      <c r="C37" s="5"/>
      <c r="D37" s="11"/>
      <c r="E37" s="12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conditionalFormatting sqref="A14:A17">
    <cfRule type="expression" dxfId="27" priority="33">
      <formula>MOD(ROW(),2)=0</formula>
    </cfRule>
  </conditionalFormatting>
  <conditionalFormatting sqref="A19">
    <cfRule type="expression" dxfId="26" priority="32">
      <formula>MOD(ROW(),2)=0</formula>
    </cfRule>
  </conditionalFormatting>
  <conditionalFormatting sqref="A22:A25 C24:C25">
    <cfRule type="expression" dxfId="25" priority="24">
      <formula>MOD(ROW(),2)=0</formula>
    </cfRule>
  </conditionalFormatting>
  <conditionalFormatting sqref="A30:A31 C30:D31">
    <cfRule type="expression" dxfId="24" priority="2">
      <formula>MOD(ROW(),2)=0</formula>
    </cfRule>
  </conditionalFormatting>
  <conditionalFormatting sqref="A13:C13">
    <cfRule type="expression" dxfId="23" priority="12">
      <formula>MOD(ROW(),2)=0</formula>
    </cfRule>
  </conditionalFormatting>
  <conditionalFormatting sqref="A7:D12">
    <cfRule type="expression" dxfId="22" priority="15">
      <formula>MOD(ROW(),2)=0</formula>
    </cfRule>
  </conditionalFormatting>
  <conditionalFormatting sqref="B15:C17">
    <cfRule type="expression" dxfId="21" priority="7">
      <formula>MOD(ROW(),2)=0</formula>
    </cfRule>
  </conditionalFormatting>
  <conditionalFormatting sqref="C14:D14 A18:C18 C19:D19 A20:D21 A26:D28 A29:C29 A32:C32 A33:D37">
    <cfRule type="expression" dxfId="20" priority="39">
      <formula>MOD(ROW(),2)=0</formula>
    </cfRule>
  </conditionalFormatting>
  <conditionalFormatting sqref="C22:D23 D24:D25">
    <cfRule type="expression" dxfId="19" priority="28">
      <formula>MOD(ROW(),2)=0</formula>
    </cfRule>
  </conditionalFormatting>
  <conditionalFormatting sqref="D13">
    <cfRule type="expression" dxfId="18" priority="5">
      <formula>MOD(ROW(),2)=0</formula>
    </cfRule>
  </conditionalFormatting>
  <conditionalFormatting sqref="D15:D18">
    <cfRule type="expression" dxfId="17" priority="4">
      <formula>MOD(ROW(),2)=0</formula>
    </cfRule>
  </conditionalFormatting>
  <conditionalFormatting sqref="D29">
    <cfRule type="expression" dxfId="16" priority="6">
      <formula>MOD(ROW(),2)=0</formula>
    </cfRule>
  </conditionalFormatting>
  <conditionalFormatting sqref="D32">
    <cfRule type="expression" dxfId="15" priority="1">
      <formula>MOD(ROW(),2)=0</formula>
    </cfRule>
  </conditionalFormatting>
  <conditionalFormatting sqref="E7:E37">
    <cfRule type="expression" dxfId="14" priority="10">
      <formula>MOD(ROW(),2)=0</formula>
    </cfRule>
    <cfRule type="expression" dxfId="13" priority="11">
      <formula>MOD(ROW(),2)=1</formula>
    </cfRule>
  </conditionalFormatting>
  <printOptions horizontalCentered="1"/>
  <pageMargins left="0.7" right="0.7" top="1" bottom="1" header="0.3" footer="0.3"/>
  <pageSetup paperSize="9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Srpanj 2026</vt:lpstr>
      <vt:lpstr>VELJAČA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Marija</cp:lastModifiedBy>
  <cp:lastPrinted>2026-04-16T06:33:53Z</cp:lastPrinted>
  <dcterms:created xsi:type="dcterms:W3CDTF">2016-11-01T03:33:07Z</dcterms:created>
  <dcterms:modified xsi:type="dcterms:W3CDTF">2026-08-18T08:26:45Z</dcterms:modified>
</cp:coreProperties>
</file>