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E9C3DFF6-A882-4AB2-AE82-F694A54B95E7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Svibanj 2026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'Svibanj 2026'!#REF!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'Svibanj 2026'!#REF!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5" i="9" l="1"/>
  <c r="F27" i="9"/>
  <c r="F31" i="9"/>
  <c r="F40" i="9"/>
  <c r="F38" i="9"/>
  <c r="F21" i="9"/>
  <c r="F15" i="9"/>
  <c r="F14" i="9"/>
  <c r="F22" i="9"/>
  <c r="F19" i="9"/>
  <c r="B41" i="9" a="1"/>
  <c r="B41" i="9" s="1"/>
  <c r="C41" i="9" a="1"/>
  <c r="C41" i="9" s="1"/>
  <c r="B36" i="9" a="1"/>
  <c r="B36" i="9" s="1"/>
  <c r="C36" i="9" a="1"/>
  <c r="C36" i="9" s="1"/>
  <c r="B42" i="9" l="1" a="1"/>
  <c r="B42" i="9" s="1"/>
  <c r="C42" i="9" a="1"/>
  <c r="C42" i="9" s="1"/>
  <c r="C39" i="9" a="1"/>
  <c r="C39" i="9" s="1"/>
  <c r="B39" i="9" a="1"/>
  <c r="B39" i="9" s="1"/>
  <c r="C37" i="9" a="1"/>
  <c r="C37" i="9" s="1"/>
  <c r="B37" i="9" a="1"/>
  <c r="B37" i="9" s="1"/>
  <c r="C40" i="9" a="1"/>
  <c r="C40" i="9" s="1"/>
  <c r="B40" i="9" a="1"/>
  <c r="B40" i="9" s="1"/>
  <c r="B43" i="9" a="1"/>
  <c r="B43" i="9" s="1"/>
  <c r="C43" i="9" a="1"/>
  <c r="C43" i="9" s="1"/>
  <c r="B38" i="9" l="1" a="1"/>
  <c r="B38" i="9" s="1"/>
  <c r="C38" i="9" a="1"/>
  <c r="C38" i="9" s="1"/>
  <c r="F44" i="9" l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<sst xmlns="http://schemas.openxmlformats.org/spreadsheetml/2006/main" count="298" uniqueCount="127">
  <si>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</si>
  <si>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</si>
  <si>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</si>
  <si>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</si>
  <si>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</si>
  <si>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</si>
  <si>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</si>
  <si>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</si>
  <si>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</si>
  <si>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</si>
  <si>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</si>
  <si>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</si>
  <si>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</si>
  <si>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</si>
  <si>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</si>
  <si>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</si>
  <si>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</si>
  <si>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</si>
  <si>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</si>
  <si>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</si>
  <si>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</si>
  <si>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</si>
  <si>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</si>
  <si>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</si>
  <si>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</si>
  <si>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</si>
  <si>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</si>
  <si>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</si>
  <si>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</si>
  <si>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</si>
  <si>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</si>
  <si>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</si>
  <si>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</si>
  <si>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</si>
  <si>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</si>
  <si>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</si>
  <si>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</si>
  <si>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</si>
  <si>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</si>
  <si>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</si>
  <si>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</si>
  <si>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</si>
  <si>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</si>
  <si>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</si>
  <si>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</si>
  <si>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</si>
  <si>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</si>
  <si>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</si>
  <si>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</si>
  <si>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</si>
  <si>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</si>
  <si>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</si>
  <si>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</si>
  <si>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</si>
  <si>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</si>
  <si>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</si>
  <si>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</si>
  <si>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</si>
  <si>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</si>
  <si>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</si>
  <si>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</si>
  <si>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</si>
  <si>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</si>
  <si>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</si>
  <si>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</si>
  <si>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</si>
  <si>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</si>
  <si>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</si>
  <si>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</si>
  <si>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</si>
  <si>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</si>
  <si>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</si>
  <si>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</si>
  <si>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</si>
  <si>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</si>
  <si>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</si>
  <si>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</si>
  <si>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</si>
  <si>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</si>
  <si>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</si>
  <si>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</si>
  <si>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</si>
  <si>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</si>
  <si>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</si>
  <si>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 xml:space="preserve">DRŽAVNI PRORAČUN </t>
  </si>
  <si>
    <t>ČAKOVEC</t>
  </si>
  <si>
    <t>VELIKA GORICA</t>
  </si>
  <si>
    <t>32121 - PRIJEVOZ ZAPOSLENIKA</t>
  </si>
  <si>
    <t>32372 - UGOVORI O DJELU</t>
  </si>
  <si>
    <t>32111 - DNEVNICE ZA SLUŽBENI PUT U ZEMLJI</t>
  </si>
  <si>
    <t>32211 - UREDSKI MATERIJAL</t>
  </si>
  <si>
    <t>KRIŽEVCI</t>
  </si>
  <si>
    <t>32234 - MOTORNI BENZIN I DIZEL GORIVO</t>
  </si>
  <si>
    <t>MEĐIMURJE-PLIN D.O.O.</t>
  </si>
  <si>
    <t>32219 - OSTALI MATERIJAL ZA POTREBE REDOVNOG POSLOVANJA</t>
  </si>
  <si>
    <t>HP-HRVATSKA POŠTA D.D.</t>
  </si>
  <si>
    <t>HRVATSKI TELEKOM D.D.</t>
  </si>
  <si>
    <t>HEP-OPSKRBA D.O.O.</t>
  </si>
  <si>
    <t>VIRKOM D.O.O.</t>
  </si>
  <si>
    <t>KTC D.D.</t>
  </si>
  <si>
    <t>32931 - REPREZENTACIJA</t>
  </si>
  <si>
    <t>CANOFAX D.O.O.</t>
  </si>
  <si>
    <t>BJELOVAR</t>
  </si>
  <si>
    <t>42273 - OPREMA</t>
  </si>
  <si>
    <t>Svibanj 2026.g.</t>
  </si>
  <si>
    <t xml:space="preserve">MOJ DOM SALON PODNIH OBLOGA </t>
  </si>
  <si>
    <t>NAKLADA SLAP D.O.O.</t>
  </si>
  <si>
    <t>JASTREBARSKO</t>
  </si>
  <si>
    <t>32999 - OSTALI NESPOMENUTI RASHODI POSLOANJA</t>
  </si>
  <si>
    <t>PEVEX D.D.</t>
  </si>
  <si>
    <t>SESVETE</t>
  </si>
  <si>
    <t>PERIŠA J.D.O.O.</t>
  </si>
  <si>
    <t xml:space="preserve">FLORA VTC </t>
  </si>
  <si>
    <t>32311 - USLUGE TELEONA</t>
  </si>
  <si>
    <t>34349 - OSTALI NESPOMENUTI FINANCIJSKI RASHODI</t>
  </si>
  <si>
    <t>NARODNE NOVINE D.D.</t>
  </si>
  <si>
    <t>32329 - OSTALE USLUGE TEKUĆEG I INVESTUCIJSKOG ODRŽAVANJA</t>
  </si>
  <si>
    <t>ŠANTIĆ PROMET D.O.O.</t>
  </si>
  <si>
    <t>GRAFOPROJEKT D.O.O.</t>
  </si>
  <si>
    <t>32391 - GRAFIČKE I TISKARSKE USLUGE</t>
  </si>
  <si>
    <t>ARDENTER D.O.O.</t>
  </si>
  <si>
    <t>ČEPIN</t>
  </si>
  <si>
    <t>32329 - INSPEKCIJSKI NALAZI SŠ</t>
  </si>
  <si>
    <t>FINANCIJSKA AGENCIJA</t>
  </si>
  <si>
    <t>HEP-ODS ELEKTRA VIROVITICA</t>
  </si>
  <si>
    <t xml:space="preserve">GRAD VIROVITICA </t>
  </si>
  <si>
    <t>32349 - OSTALE KOMUNALNE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</si>
</sst>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28"/>
      <tableStyleElement type="headerRow" dxfId="127"/>
      <tableStyleElement type="totalRow" dxfId="126"/>
      <tableStyleElement type="firstColumn" dxfId="125"/>
      <tableStyleElement type="lastColumn" dxfId="124"/>
      <tableStyleElement type="firstRowStripe" dxfId="123"/>
      <tableStyleElement type="firstColumnStripe" dxfId="1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21" totalsRowDxfId="120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19" totalsRowDxfId="11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7" totalsRowDxfId="11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5" totalsRowDxfId="11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3" totalsRowDxfId="112"/>
    <tableColumn id="1" xr3:uid="{00000000-0010-0000-0000-000001000000}" name="Naziv platitelja " dataDxfId="111" totalsRowDxfId="110"/>
    <tableColumn id="11" xr3:uid="{00000000-0010-0000-0000-00000B000000}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44" dataDxfId="107" totalsRowDxfId="106">
  <autoFilter ref="A6:F44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05" totalsRowDxfId="104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03" totalsRowDxfId="102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01" totalsRowDxfId="100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99" totalsRowDxfId="98"/>
    <tableColumn id="1" xr3:uid="{00000000-0010-0000-0100-000001000000}" name="Naziv platitelja " dataDxfId="97" totalsRowDxfId="96"/>
    <tableColumn id="11" xr3:uid="{00000000-0010-0000-0100-00000B000000}" name="Iznos" totalsRowFunction="count" dataDxfId="95" totalsRowDxfId="9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93" dataDxfId="92" totalsRowDxfId="91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90" totalsRowDxfId="89"/>
    <tableColumn id="8" xr3:uid="{00000000-0010-0000-0200-000008000000}" name="OIB primatelja" dataDxfId="88" totalsRowDxfId="87" dataCellStyle="Normalno"/>
    <tableColumn id="10" xr3:uid="{00000000-0010-0000-0200-00000A000000}" name="Sjedište primatelja" dataDxfId="86" totalsRowDxfId="85" dataCellStyle="Normalno"/>
    <tableColumn id="3" xr3:uid="{00000000-0010-0000-0200-000003000000}" name="Vrsta rashoda i izdatka" dataDxfId="84" totalsRowDxfId="83"/>
    <tableColumn id="11" xr3:uid="{00000000-0010-0000-0200-00000B000000}" name="Iznos" totalsRowFunction="count" dataDxfId="82" totalsRowDxfId="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80" priority="7">
      <formula>MOD(ROW(),2)=0</formula>
    </cfRule>
  </conditionalFormatting>
  <conditionalFormatting sqref="A7:E7 A8:D11 E8:E31">
    <cfRule type="expression" dxfId="79" priority="6">
      <formula>MOD(ROW(),2)=0</formula>
    </cfRule>
  </conditionalFormatting>
  <conditionalFormatting sqref="C12:D16 D18 C19:D22 A23:D24 A25:C26 C17 A27:D31 A32:E37">
    <cfRule type="expression" dxfId="78" priority="25">
      <formula>MOD(ROW(),2)=0</formula>
    </cfRule>
  </conditionalFormatting>
  <conditionalFormatting sqref="D25:D26">
    <cfRule type="expression" dxfId="77" priority="3">
      <formula>MOD(ROW(),2)=0</formula>
    </cfRule>
  </conditionalFormatting>
  <conditionalFormatting sqref="F7:F38">
    <cfRule type="expression" dxfId="76" priority="4">
      <formula>MOD(ROW(),2)=0</formula>
    </cfRule>
    <cfRule type="expression" dxfId="75" priority="5">
      <formula>MOD(ROW(),2)=1</formula>
    </cfRule>
  </conditionalFormatting>
  <conditionalFormatting sqref="D17">
    <cfRule type="expression" dxfId="7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48"/>
  <sheetViews>
    <sheetView showGridLines="0" tabSelected="1" topLeftCell="A29" zoomScale="80" zoomScaleNormal="80" workbookViewId="0">
      <selection activeCell="A43" sqref="A43:XFD44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104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105</v>
      </c>
      <c r="B7" s="10">
        <v>60473318345</v>
      </c>
      <c r="C7" s="5" t="s">
        <v>22</v>
      </c>
      <c r="D7" s="11" t="s">
        <v>26</v>
      </c>
      <c r="E7" s="11" t="s">
        <v>67</v>
      </c>
      <c r="F7" s="12">
        <v>362.16</v>
      </c>
      <c r="H7" s="28"/>
    </row>
    <row r="8" spans="1:8" s="2" customFormat="1" ht="33.75" customHeight="1" x14ac:dyDescent="0.25">
      <c r="A8" s="37" t="s">
        <v>106</v>
      </c>
      <c r="B8" s="10">
        <v>70108447975</v>
      </c>
      <c r="C8" s="5" t="s">
        <v>107</v>
      </c>
      <c r="D8" s="11" t="s">
        <v>108</v>
      </c>
      <c r="E8" s="11" t="s">
        <v>67</v>
      </c>
      <c r="F8" s="12">
        <v>428.15</v>
      </c>
      <c r="H8" s="28"/>
    </row>
    <row r="9" spans="1:8" s="2" customFormat="1" ht="34.5" customHeight="1" x14ac:dyDescent="0.25">
      <c r="A9" s="37" t="s">
        <v>109</v>
      </c>
      <c r="B9" s="10">
        <v>73660371074</v>
      </c>
      <c r="C9" s="5" t="s">
        <v>110</v>
      </c>
      <c r="D9" s="11" t="s">
        <v>108</v>
      </c>
      <c r="E9" s="11" t="s">
        <v>67</v>
      </c>
      <c r="F9" s="12">
        <v>25.11</v>
      </c>
      <c r="H9" s="28"/>
    </row>
    <row r="10" spans="1:8" s="2" customFormat="1" ht="33.75" customHeight="1" x14ac:dyDescent="0.25">
      <c r="A10" s="37" t="s">
        <v>109</v>
      </c>
      <c r="B10" s="10">
        <v>73660371074</v>
      </c>
      <c r="C10" s="5" t="s">
        <v>110</v>
      </c>
      <c r="D10" s="11" t="s">
        <v>103</v>
      </c>
      <c r="E10" s="11" t="s">
        <v>67</v>
      </c>
      <c r="F10" s="12">
        <v>102.29</v>
      </c>
      <c r="H10" s="28"/>
    </row>
    <row r="11" spans="1:8" s="2" customFormat="1" ht="44.25" customHeight="1" x14ac:dyDescent="0.25">
      <c r="A11" s="37" t="s">
        <v>111</v>
      </c>
      <c r="B11" s="10">
        <v>35795744126</v>
      </c>
      <c r="C11" s="5" t="s">
        <v>22</v>
      </c>
      <c r="D11" s="11" t="s">
        <v>108</v>
      </c>
      <c r="E11" s="11" t="s">
        <v>67</v>
      </c>
      <c r="F11" s="12">
        <v>437.5</v>
      </c>
      <c r="H11" s="28"/>
    </row>
    <row r="12" spans="1:8" s="2" customFormat="1" ht="40.5" customHeight="1" x14ac:dyDescent="0.25">
      <c r="A12" s="38" t="s">
        <v>101</v>
      </c>
      <c r="B12" s="10">
        <v>72755593710</v>
      </c>
      <c r="C12" s="5" t="s">
        <v>102</v>
      </c>
      <c r="D12" s="36" t="s">
        <v>90</v>
      </c>
      <c r="E12" s="11" t="s">
        <v>68</v>
      </c>
      <c r="F12" s="12">
        <v>92</v>
      </c>
      <c r="H12" s="28"/>
    </row>
    <row r="13" spans="1:8" s="2" customFormat="1" ht="48" customHeight="1" x14ac:dyDescent="0.25">
      <c r="A13" s="38" t="s">
        <v>112</v>
      </c>
      <c r="B13" s="10">
        <v>54521868069</v>
      </c>
      <c r="C13" s="5" t="s">
        <v>22</v>
      </c>
      <c r="D13" s="34" t="s">
        <v>29</v>
      </c>
      <c r="E13" s="11" t="s">
        <v>68</v>
      </c>
      <c r="F13" s="12">
        <v>23.83</v>
      </c>
      <c r="H13" s="28"/>
    </row>
    <row r="14" spans="1:8" s="2" customFormat="1" ht="33.75" customHeight="1" x14ac:dyDescent="0.25">
      <c r="A14" s="37" t="s">
        <v>96</v>
      </c>
      <c r="B14" s="10">
        <v>81793146560</v>
      </c>
      <c r="C14" s="5" t="s">
        <v>3</v>
      </c>
      <c r="D14" s="36" t="s">
        <v>113</v>
      </c>
      <c r="E14" s="11" t="s">
        <v>68</v>
      </c>
      <c r="F14" s="12">
        <f>11.61+46.01+100.98</f>
        <v>158.6</v>
      </c>
      <c r="H14" s="28"/>
    </row>
    <row r="15" spans="1:8" s="2" customFormat="1" ht="33.75" customHeight="1" x14ac:dyDescent="0.25">
      <c r="A15" s="37" t="s">
        <v>96</v>
      </c>
      <c r="B15" s="10">
        <v>81793146560</v>
      </c>
      <c r="C15" s="5" t="s">
        <v>3</v>
      </c>
      <c r="D15" s="5" t="s">
        <v>114</v>
      </c>
      <c r="E15" s="11" t="s">
        <v>68</v>
      </c>
      <c r="F15" s="12">
        <f>0.01+0.05+0.51</f>
        <v>0.57000000000000006</v>
      </c>
      <c r="H15" s="28"/>
    </row>
    <row r="16" spans="1:8" s="2" customFormat="1" ht="33.75" customHeight="1" x14ac:dyDescent="0.25">
      <c r="A16" s="37" t="s">
        <v>99</v>
      </c>
      <c r="B16" s="10">
        <v>95970838122</v>
      </c>
      <c r="C16" s="5" t="s">
        <v>91</v>
      </c>
      <c r="D16" s="11" t="s">
        <v>92</v>
      </c>
      <c r="E16" s="11" t="s">
        <v>68</v>
      </c>
      <c r="F16" s="12">
        <v>74.92</v>
      </c>
      <c r="H16" s="28"/>
    </row>
    <row r="17" spans="1:8" s="2" customFormat="1" ht="33.75" customHeight="1" x14ac:dyDescent="0.25">
      <c r="A17" s="37" t="s">
        <v>99</v>
      </c>
      <c r="B17" s="10">
        <v>95970838122</v>
      </c>
      <c r="C17" s="5" t="s">
        <v>91</v>
      </c>
      <c r="D17" s="34" t="s">
        <v>94</v>
      </c>
      <c r="E17" s="5" t="s">
        <v>68</v>
      </c>
      <c r="F17" s="12">
        <v>69</v>
      </c>
      <c r="H17" s="28"/>
    </row>
    <row r="18" spans="1:8" s="2" customFormat="1" ht="33.75" customHeight="1" x14ac:dyDescent="0.25">
      <c r="A18" s="14" t="s">
        <v>115</v>
      </c>
      <c r="B18" s="16">
        <v>64546066176</v>
      </c>
      <c r="C18" s="5" t="s">
        <v>3</v>
      </c>
      <c r="D18" s="11" t="s">
        <v>90</v>
      </c>
      <c r="E18" s="11" t="s">
        <v>68</v>
      </c>
      <c r="F18" s="12">
        <v>164.8</v>
      </c>
      <c r="H18" s="28"/>
    </row>
    <row r="19" spans="1:8" s="2" customFormat="1" ht="33.75" customHeight="1" x14ac:dyDescent="0.25">
      <c r="A19" s="37" t="s">
        <v>111</v>
      </c>
      <c r="B19" s="10">
        <v>35795744126</v>
      </c>
      <c r="C19" s="5" t="s">
        <v>22</v>
      </c>
      <c r="D19" s="11" t="s">
        <v>116</v>
      </c>
      <c r="E19" s="11" t="s">
        <v>68</v>
      </c>
      <c r="F19" s="12">
        <f>412.5+953.75</f>
        <v>1366.25</v>
      </c>
      <c r="H19" s="28"/>
    </row>
    <row r="20" spans="1:8" s="2" customFormat="1" ht="33.75" customHeight="1" x14ac:dyDescent="0.25">
      <c r="A20" s="14" t="s">
        <v>117</v>
      </c>
      <c r="B20" s="16">
        <v>26398991713</v>
      </c>
      <c r="C20" s="5" t="s">
        <v>22</v>
      </c>
      <c r="D20" s="5" t="s">
        <v>50</v>
      </c>
      <c r="E20" s="11" t="s">
        <v>68</v>
      </c>
      <c r="F20" s="12">
        <v>42.9</v>
      </c>
      <c r="H20" s="28"/>
    </row>
    <row r="21" spans="1:8" s="2" customFormat="1" ht="33.75" customHeight="1" x14ac:dyDescent="0.25">
      <c r="A21" s="14" t="s">
        <v>25</v>
      </c>
      <c r="B21" s="16">
        <v>48092682308</v>
      </c>
      <c r="C21" s="5" t="s">
        <v>22</v>
      </c>
      <c r="D21" s="11" t="s">
        <v>26</v>
      </c>
      <c r="E21" s="11" t="s">
        <v>68</v>
      </c>
      <c r="F21" s="12">
        <f>51.34+23.75+370.94</f>
        <v>446.03</v>
      </c>
      <c r="H21" s="28"/>
    </row>
    <row r="22" spans="1:8" s="2" customFormat="1" ht="33.75" customHeight="1" x14ac:dyDescent="0.25">
      <c r="A22" s="14" t="s">
        <v>25</v>
      </c>
      <c r="B22" s="16">
        <v>48092682308</v>
      </c>
      <c r="C22" s="5" t="s">
        <v>22</v>
      </c>
      <c r="D22" s="5" t="s">
        <v>50</v>
      </c>
      <c r="E22" s="11" t="s">
        <v>68</v>
      </c>
      <c r="F22" s="12">
        <f>152+513.18</f>
        <v>665.18</v>
      </c>
      <c r="H22" s="28"/>
    </row>
    <row r="23" spans="1:8" s="2" customFormat="1" ht="33.75" customHeight="1" x14ac:dyDescent="0.25">
      <c r="A23" s="14" t="s">
        <v>118</v>
      </c>
      <c r="B23" s="16">
        <v>48799138580</v>
      </c>
      <c r="C23" s="5" t="s">
        <v>22</v>
      </c>
      <c r="D23" s="5" t="s">
        <v>119</v>
      </c>
      <c r="E23" s="11" t="s">
        <v>68</v>
      </c>
      <c r="F23" s="12">
        <v>35.380000000000003</v>
      </c>
      <c r="H23" s="28"/>
    </row>
    <row r="24" spans="1:8" s="2" customFormat="1" ht="33.75" customHeight="1" x14ac:dyDescent="0.25">
      <c r="A24" s="14" t="s">
        <v>120</v>
      </c>
      <c r="B24" s="10">
        <v>57293115850</v>
      </c>
      <c r="C24" s="5" t="s">
        <v>121</v>
      </c>
      <c r="D24" s="11" t="s">
        <v>122</v>
      </c>
      <c r="E24" s="11" t="s">
        <v>68</v>
      </c>
      <c r="F24" s="12">
        <v>425</v>
      </c>
      <c r="H24" s="28"/>
    </row>
    <row r="25" spans="1:8" s="2" customFormat="1" ht="33.75" customHeight="1" x14ac:dyDescent="0.25">
      <c r="A25" s="14" t="s">
        <v>117</v>
      </c>
      <c r="B25" s="16">
        <v>26398991713</v>
      </c>
      <c r="C25" s="5" t="s">
        <v>22</v>
      </c>
      <c r="D25" s="11" t="s">
        <v>26</v>
      </c>
      <c r="E25" s="11" t="s">
        <v>68</v>
      </c>
      <c r="F25" s="12">
        <v>126.4</v>
      </c>
      <c r="H25" s="28"/>
    </row>
    <row r="26" spans="1:8" s="2" customFormat="1" ht="33.75" customHeight="1" x14ac:dyDescent="0.25">
      <c r="A26" s="14" t="s">
        <v>58</v>
      </c>
      <c r="B26" s="16">
        <v>14506572540</v>
      </c>
      <c r="C26" s="5" t="s">
        <v>3</v>
      </c>
      <c r="D26" s="5" t="s">
        <v>59</v>
      </c>
      <c r="E26" s="11" t="s">
        <v>68</v>
      </c>
      <c r="F26" s="12">
        <v>310.41000000000003</v>
      </c>
      <c r="H26" s="28"/>
    </row>
    <row r="27" spans="1:8" s="2" customFormat="1" ht="33.75" customHeight="1" x14ac:dyDescent="0.25">
      <c r="A27" s="37" t="s">
        <v>99</v>
      </c>
      <c r="B27" s="10">
        <v>95970838122</v>
      </c>
      <c r="C27" s="5" t="s">
        <v>91</v>
      </c>
      <c r="D27" s="5" t="s">
        <v>100</v>
      </c>
      <c r="E27" s="11" t="s">
        <v>68</v>
      </c>
      <c r="F27" s="12">
        <f>33.95+34.76+5.71</f>
        <v>74.42</v>
      </c>
      <c r="H27" s="28"/>
    </row>
    <row r="28" spans="1:8" s="2" customFormat="1" ht="33.75" customHeight="1" x14ac:dyDescent="0.25">
      <c r="A28" s="14" t="s">
        <v>123</v>
      </c>
      <c r="B28" s="16">
        <v>85821130368</v>
      </c>
      <c r="C28" s="5" t="s">
        <v>3</v>
      </c>
      <c r="D28" s="5" t="s">
        <v>28</v>
      </c>
      <c r="E28" s="11" t="s">
        <v>68</v>
      </c>
      <c r="F28" s="12">
        <v>1.91</v>
      </c>
      <c r="H28" s="28"/>
    </row>
    <row r="29" spans="1:8" s="2" customFormat="1" ht="33.75" customHeight="1" x14ac:dyDescent="0.25">
      <c r="A29" s="14" t="s">
        <v>124</v>
      </c>
      <c r="B29" s="16">
        <v>46830600751</v>
      </c>
      <c r="C29" s="5" t="s">
        <v>22</v>
      </c>
      <c r="D29" s="11" t="s">
        <v>116</v>
      </c>
      <c r="E29" s="11" t="s">
        <v>68</v>
      </c>
      <c r="F29" s="12">
        <v>1848.79</v>
      </c>
      <c r="H29" s="28"/>
    </row>
    <row r="30" spans="1:8" s="2" customFormat="1" ht="33.75" customHeight="1" x14ac:dyDescent="0.25">
      <c r="A30" s="14" t="s">
        <v>98</v>
      </c>
      <c r="B30" s="16">
        <v>55802054231</v>
      </c>
      <c r="C30" s="5" t="s">
        <v>22</v>
      </c>
      <c r="D30" s="5" t="s">
        <v>46</v>
      </c>
      <c r="E30" s="11" t="s">
        <v>68</v>
      </c>
      <c r="F30" s="12">
        <v>316.63</v>
      </c>
      <c r="H30" s="28"/>
    </row>
    <row r="31" spans="1:8" s="2" customFormat="1" ht="33.75" customHeight="1" x14ac:dyDescent="0.25">
      <c r="A31" s="14" t="s">
        <v>93</v>
      </c>
      <c r="B31" s="16">
        <v>29035933600</v>
      </c>
      <c r="C31" s="5" t="s">
        <v>85</v>
      </c>
      <c r="D31" s="5" t="s">
        <v>48</v>
      </c>
      <c r="E31" s="11" t="s">
        <v>68</v>
      </c>
      <c r="F31" s="12">
        <f>147.53+2089.13</f>
        <v>2236.6600000000003</v>
      </c>
      <c r="H31" s="28"/>
    </row>
    <row r="32" spans="1:8" s="2" customFormat="1" ht="33.75" customHeight="1" x14ac:dyDescent="0.25">
      <c r="A32" s="37" t="s">
        <v>99</v>
      </c>
      <c r="B32" s="10">
        <v>95970838122</v>
      </c>
      <c r="C32" s="5" t="s">
        <v>91</v>
      </c>
      <c r="D32" s="5" t="s">
        <v>40</v>
      </c>
      <c r="E32" s="11" t="s">
        <v>68</v>
      </c>
      <c r="F32" s="12">
        <v>42.34</v>
      </c>
      <c r="H32" s="28"/>
    </row>
    <row r="33" spans="1:8" s="2" customFormat="1" ht="33.75" customHeight="1" x14ac:dyDescent="0.25">
      <c r="A33" s="37" t="s">
        <v>95</v>
      </c>
      <c r="B33" s="10">
        <v>87311810356</v>
      </c>
      <c r="C33" s="5" t="s">
        <v>86</v>
      </c>
      <c r="D33" s="5" t="s">
        <v>35</v>
      </c>
      <c r="E33" s="11" t="s">
        <v>68</v>
      </c>
      <c r="F33" s="12">
        <v>13.79</v>
      </c>
      <c r="H33" s="28"/>
    </row>
    <row r="34" spans="1:8" s="2" customFormat="1" ht="33.75" customHeight="1" x14ac:dyDescent="0.25">
      <c r="A34" s="37" t="s">
        <v>97</v>
      </c>
      <c r="B34" s="10">
        <v>63073332379</v>
      </c>
      <c r="C34" s="5" t="s">
        <v>3</v>
      </c>
      <c r="D34" s="5" t="s">
        <v>32</v>
      </c>
      <c r="E34" s="11" t="s">
        <v>68</v>
      </c>
      <c r="F34" s="12">
        <v>1593.66</v>
      </c>
      <c r="H34" s="28"/>
    </row>
    <row r="35" spans="1:8" s="2" customFormat="1" ht="33.75" customHeight="1" x14ac:dyDescent="0.25">
      <c r="A35" s="37" t="s">
        <v>125</v>
      </c>
      <c r="B35" s="10">
        <v>89075064271</v>
      </c>
      <c r="C35" s="5" t="s">
        <v>22</v>
      </c>
      <c r="D35" s="5" t="s">
        <v>126</v>
      </c>
      <c r="E35" s="11" t="s">
        <v>68</v>
      </c>
      <c r="F35" s="12">
        <f>1132.96+1132.96+1132.96+1132.96</f>
        <v>4531.84</v>
      </c>
      <c r="H35" s="28"/>
    </row>
    <row r="36" spans="1:8" s="2" customFormat="1" ht="33.950000000000003" customHeight="1" x14ac:dyDescent="0.25">
      <c r="A36" s="14" t="s">
        <v>70</v>
      </c>
      <c r="B36" s="10" t="str" cm="1">
        <f t="array" ref="B36">IFERROR(INDEX(#REF!,SMALL(IF(#REF!=rngInvoice,ROW(#REF!)-ROW(#REF!)), ROW(#REF!)), MATCH($B$6,#REF!, 0)),"")</f>
        <v/>
      </c>
      <c r="C36" s="5" t="str" cm="1">
        <f t="array" ref="C36">IFERROR(INDEX(#REF!,SMALL(IF(#REF!=rngInvoice,ROW(#REF!)-ROW(#REF!)), ROW(#REF!)), MATCH($C$6,#REF!, 0)),"")</f>
        <v/>
      </c>
      <c r="D36" s="5" t="s">
        <v>74</v>
      </c>
      <c r="E36" s="11" t="s">
        <v>67</v>
      </c>
      <c r="F36" s="12">
        <v>135975.59</v>
      </c>
      <c r="H36" s="28"/>
    </row>
    <row r="37" spans="1:8" s="2" customFormat="1" ht="33.950000000000003" customHeight="1" x14ac:dyDescent="0.25">
      <c r="A37" s="14" t="s">
        <v>70</v>
      </c>
      <c r="B37" s="10" t="str">
        <f t="array" ref="B37">IFERROR(INDEX(#REF!,SMALL(IF(#REF!=rngInvoice,ROW(#REF!)-ROW(#REF!)), ROW(#REF!)), MATCH($B$6,#REF!, 0)),"")</f>
        <v/>
      </c>
      <c r="C37" s="5" t="str">
        <f t="array" ref="C37">IFERROR(INDEX(#REF!,SMALL(IF(#REF!=rngInvoice,ROW(#REF!)-ROW(#REF!)), ROW(#REF!)), MATCH($C$6,#REF!, 0)),"")</f>
        <v/>
      </c>
      <c r="D37" s="5" t="s">
        <v>78</v>
      </c>
      <c r="E37" s="11" t="s">
        <v>67</v>
      </c>
      <c r="F37" s="12">
        <v>22435.96</v>
      </c>
      <c r="H37" s="28"/>
    </row>
    <row r="38" spans="1:8" s="2" customFormat="1" ht="33.950000000000003" customHeight="1" x14ac:dyDescent="0.25">
      <c r="A38" s="14" t="s">
        <v>70</v>
      </c>
      <c r="B38" s="10" t="str" cm="1">
        <f t="array" ref="B38">IFERROR(INDEX(#REF!,SMALL(IF(#REF!=rngInvoice,ROW(#REF!)-ROW(#REF!)), ROW(#REF!)), MATCH($B$6,#REF!, 0)),"")</f>
        <v/>
      </c>
      <c r="C38" s="5" t="str" cm="1">
        <f t="array" ref="C38">IFERROR(INDEX(#REF!,SMALL(IF(#REF!=rngInvoice,ROW(#REF!)-ROW(#REF!)), ROW(#REF!)), MATCH($C$6,#REF!, 0)),"")</f>
        <v/>
      </c>
      <c r="D38" s="5" t="s">
        <v>83</v>
      </c>
      <c r="E38" s="11" t="s">
        <v>68</v>
      </c>
      <c r="F38" s="12">
        <f>11.42+11.42+18.1+35.8+5.56</f>
        <v>82.3</v>
      </c>
      <c r="H38" s="28"/>
    </row>
    <row r="39" spans="1:8" s="2" customFormat="1" ht="33.950000000000003" customHeight="1" x14ac:dyDescent="0.25">
      <c r="A39" s="14" t="s">
        <v>84</v>
      </c>
      <c r="B39" s="10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11" t="s">
        <v>72</v>
      </c>
      <c r="E39" s="11" t="s">
        <v>82</v>
      </c>
      <c r="F39" s="12">
        <v>420</v>
      </c>
      <c r="H39" s="28"/>
    </row>
    <row r="40" spans="1:8" s="2" customFormat="1" ht="33.950000000000003" customHeight="1" x14ac:dyDescent="0.25">
      <c r="A40" s="14" t="s">
        <v>70</v>
      </c>
      <c r="B40" s="10" t="str" cm="1">
        <f t="array" ref="B40">IFERROR(INDEX(#REF!,SMALL(IF(#REF!=rngInvoice,ROW(#REF!)-ROW(#REF!)), ROW(#REF!)), MATCH($B$6,#REF!, 0)),"")</f>
        <v/>
      </c>
      <c r="C40" s="5" t="str" cm="1">
        <f t="array" ref="C40">IFERROR(INDEX(#REF!,SMALL(IF(#REF!=rngInvoice,ROW(#REF!)-ROW(#REF!)), ROW(#REF!)), MATCH($C$6,#REF!, 0)),"")</f>
        <v/>
      </c>
      <c r="D40" s="5" t="s">
        <v>89</v>
      </c>
      <c r="E40" s="11" t="s">
        <v>68</v>
      </c>
      <c r="F40" s="12">
        <f>60+15+15+60+60+30+30+30+30+54+15+60+30</f>
        <v>489</v>
      </c>
      <c r="H40" s="28"/>
    </row>
    <row r="41" spans="1:8" s="2" customFormat="1" ht="33.950000000000003" customHeight="1" x14ac:dyDescent="0.25">
      <c r="A41" s="14" t="s">
        <v>70</v>
      </c>
      <c r="B41" s="10" t="str" cm="1">
        <f t="array" ref="B41">IFERROR(INDEX(#REF!,SMALL(IF(#REF!=rngInvoice,ROW(#REF!)-ROW(#REF!)), ROW(#REF!)), MATCH($B$6,#REF!, 0)),"")</f>
        <v/>
      </c>
      <c r="C41" s="5" t="str" cm="1">
        <f t="array" ref="C41">IFERROR(INDEX(#REF!,SMALL(IF(#REF!=rngInvoice,ROW(#REF!)-ROW(#REF!)), ROW(#REF!)), MATCH($C$6,#REF!, 0)),"")</f>
        <v/>
      </c>
      <c r="D41" s="5" t="s">
        <v>89</v>
      </c>
      <c r="E41" s="11" t="s">
        <v>67</v>
      </c>
      <c r="F41" s="12">
        <v>300</v>
      </c>
      <c r="H41" s="28"/>
    </row>
    <row r="42" spans="1:8" ht="33.950000000000003" customHeight="1" x14ac:dyDescent="0.25">
      <c r="A42" s="14" t="s">
        <v>70</v>
      </c>
      <c r="B42" s="10" t="str" cm="1">
        <f t="array" ref="B42">IFERROR(INDEX(#REF!,SMALL(IF(#REF!=rngInvoice,ROW(#REF!)-ROW(#REF!)), ROW(#REF!)), MATCH($B$6,#REF!, 0)),"")</f>
        <v/>
      </c>
      <c r="C42" s="5" t="str" cm="1">
        <f t="array" ref="C42">IFERROR(INDEX(#REF!,SMALL(IF(#REF!=rngInvoice,ROW(#REF!)-ROW(#REF!)), ROW(#REF!)), MATCH($C$6,#REF!, 0)),"")</f>
        <v/>
      </c>
      <c r="D42" s="5" t="s">
        <v>87</v>
      </c>
      <c r="E42" s="11" t="s">
        <v>68</v>
      </c>
      <c r="F42" s="12">
        <v>2889.92</v>
      </c>
    </row>
    <row r="43" spans="1:8" ht="33.950000000000003" customHeight="1" x14ac:dyDescent="0.25">
      <c r="A43" s="14" t="s">
        <v>70</v>
      </c>
      <c r="B43" s="10" t="str" cm="1">
        <f t="array" ref="B43">IFERROR(INDEX(#REF!,SMALL(IF(#REF!=rngInvoice,ROW(#REF!)-ROW(#REF!)), ROW(#REF!)), MATCH($B$6,#REF!, 0)),"")</f>
        <v/>
      </c>
      <c r="C43" s="5" t="str" cm="1">
        <f t="array" ref="C43">IFERROR(INDEX(#REF!,SMALL(IF(#REF!=rngInvoice,ROW(#REF!)-ROW(#REF!)), ROW(#REF!)), MATCH($C$6,#REF!, 0)),"")</f>
        <v/>
      </c>
      <c r="D43" s="5" t="s">
        <v>88</v>
      </c>
      <c r="E43" s="11" t="s">
        <v>82</v>
      </c>
      <c r="F43" s="12">
        <v>1647.36</v>
      </c>
    </row>
    <row r="44" spans="1:8" ht="33.950000000000003" customHeight="1" x14ac:dyDescent="0.25">
      <c r="A44" s="17" t="s">
        <v>7</v>
      </c>
      <c r="B44" s="18"/>
      <c r="C44" s="19"/>
      <c r="D44" s="19"/>
      <c r="E44" s="19"/>
      <c r="F44" s="20">
        <f>SUM(F7:F43)</f>
        <v>180256.64999999997</v>
      </c>
      <c r="G44" s="27"/>
      <c r="H44" s="1"/>
    </row>
    <row r="48" spans="1:8" ht="33.950000000000003" customHeight="1" x14ac:dyDescent="0.25">
      <c r="F48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 A12 A38:E38 C18 C16:D16 A16 A14:C14 C26 A18 A36:E36 C20:C23 A20:A26 A28:A31 C28:C31 E7:E35 A40:E44">
    <cfRule type="expression" dxfId="73" priority="338">
      <formula>MOD(ROW(),2)=0</formula>
    </cfRule>
  </conditionalFormatting>
  <conditionalFormatting sqref="F38 F7:F36 F40:F44">
    <cfRule type="expression" dxfId="72" priority="335">
      <formula>MOD(ROW(),2)=0</formula>
    </cfRule>
    <cfRule type="expression" dxfId="71" priority="336">
      <formula>MOD(ROW(),2)=1</formula>
    </cfRule>
  </conditionalFormatting>
  <conditionalFormatting sqref="A7">
    <cfRule type="expression" dxfId="70" priority="272">
      <formula>MOD(ROW(),2)=0</formula>
    </cfRule>
  </conditionalFormatting>
  <conditionalFormatting sqref="B7">
    <cfRule type="expression" dxfId="69" priority="271">
      <formula>MOD(ROW(),2)=0</formula>
    </cfRule>
  </conditionalFormatting>
  <conditionalFormatting sqref="C7">
    <cfRule type="expression" dxfId="68" priority="270">
      <formula>MOD(ROW(),2)=0</formula>
    </cfRule>
  </conditionalFormatting>
  <conditionalFormatting sqref="D7">
    <cfRule type="expression" dxfId="67" priority="269">
      <formula>MOD(ROW(),2)=0</formula>
    </cfRule>
  </conditionalFormatting>
  <conditionalFormatting sqref="D18:D23 D25:D35">
    <cfRule type="expression" dxfId="66" priority="212">
      <formula>MOD(ROW(),2)=0</formula>
    </cfRule>
  </conditionalFormatting>
  <conditionalFormatting sqref="A9">
    <cfRule type="expression" dxfId="65" priority="177">
      <formula>MOD(ROW(),2)=0</formula>
    </cfRule>
  </conditionalFormatting>
  <conditionalFormatting sqref="B9">
    <cfRule type="expression" dxfId="64" priority="176">
      <formula>MOD(ROW(),2)=0</formula>
    </cfRule>
  </conditionalFormatting>
  <conditionalFormatting sqref="C9">
    <cfRule type="expression" dxfId="63" priority="175">
      <formula>MOD(ROW(),2)=0</formula>
    </cfRule>
  </conditionalFormatting>
  <conditionalFormatting sqref="A37:E37">
    <cfRule type="expression" dxfId="62" priority="156">
      <formula>MOD(ROW(),2)=0</formula>
    </cfRule>
  </conditionalFormatting>
  <conditionalFormatting sqref="F37">
    <cfRule type="expression" dxfId="61" priority="154">
      <formula>MOD(ROW(),2)=0</formula>
    </cfRule>
    <cfRule type="expression" dxfId="60" priority="155">
      <formula>MOD(ROW(),2)=1</formula>
    </cfRule>
  </conditionalFormatting>
  <conditionalFormatting sqref="A39:E39">
    <cfRule type="expression" dxfId="59" priority="150">
      <formula>MOD(ROW(),2)=0</formula>
    </cfRule>
  </conditionalFormatting>
  <conditionalFormatting sqref="F39">
    <cfRule type="expression" dxfId="58" priority="148">
      <formula>MOD(ROW(),2)=0</formula>
    </cfRule>
    <cfRule type="expression" dxfId="57" priority="149">
      <formula>MOD(ROW(),2)=1</formula>
    </cfRule>
  </conditionalFormatting>
  <conditionalFormatting sqref="D8">
    <cfRule type="expression" dxfId="56" priority="144">
      <formula>MOD(ROW(),2)=0</formula>
    </cfRule>
  </conditionalFormatting>
  <conditionalFormatting sqref="A11">
    <cfRule type="expression" dxfId="55" priority="108">
      <formula>MOD(ROW(),2)=0</formula>
    </cfRule>
  </conditionalFormatting>
  <conditionalFormatting sqref="B11">
    <cfRule type="expression" dxfId="54" priority="107">
      <formula>MOD(ROW(),2)=0</formula>
    </cfRule>
  </conditionalFormatting>
  <conditionalFormatting sqref="C11">
    <cfRule type="expression" dxfId="53" priority="106">
      <formula>MOD(ROW(),2)=0</formula>
    </cfRule>
  </conditionalFormatting>
  <conditionalFormatting sqref="B12">
    <cfRule type="expression" dxfId="52" priority="104">
      <formula>MOD(ROW(),2)=0</formula>
    </cfRule>
  </conditionalFormatting>
  <conditionalFormatting sqref="D13">
    <cfRule type="expression" dxfId="51" priority="103">
      <formula>MOD(ROW(),2)=0</formula>
    </cfRule>
  </conditionalFormatting>
  <conditionalFormatting sqref="D14">
    <cfRule type="expression" dxfId="50" priority="102">
      <formula>MOD(ROW(),2)=0</formula>
    </cfRule>
  </conditionalFormatting>
  <conditionalFormatting sqref="D17">
    <cfRule type="expression" dxfId="49" priority="101">
      <formula>MOD(ROW(),2)=0</formula>
    </cfRule>
  </conditionalFormatting>
  <conditionalFormatting sqref="B8">
    <cfRule type="expression" dxfId="48" priority="78">
      <formula>MOD(ROW(),2)=0</formula>
    </cfRule>
  </conditionalFormatting>
  <conditionalFormatting sqref="B16">
    <cfRule type="expression" dxfId="47" priority="92">
      <formula>MOD(ROW(),2)=0</formula>
    </cfRule>
  </conditionalFormatting>
  <conditionalFormatting sqref="A8">
    <cfRule type="expression" dxfId="46" priority="79">
      <formula>MOD(ROW(),2)=0</formula>
    </cfRule>
  </conditionalFormatting>
  <conditionalFormatting sqref="C8">
    <cfRule type="expression" dxfId="45" priority="77">
      <formula>MOD(ROW(),2)=0</formula>
    </cfRule>
  </conditionalFormatting>
  <conditionalFormatting sqref="D10">
    <cfRule type="expression" dxfId="44" priority="72">
      <formula>MOD(ROW(),2)=0</formula>
    </cfRule>
  </conditionalFormatting>
  <conditionalFormatting sqref="D12">
    <cfRule type="expression" dxfId="43" priority="53">
      <formula>MOD(ROW(),2)=0</formula>
    </cfRule>
  </conditionalFormatting>
  <conditionalFormatting sqref="A13">
    <cfRule type="expression" dxfId="42" priority="33">
      <formula>MOD(ROW(),2)=0</formula>
    </cfRule>
  </conditionalFormatting>
  <conditionalFormatting sqref="B13">
    <cfRule type="expression" dxfId="41" priority="32">
      <formula>MOD(ROW(),2)=0</formula>
    </cfRule>
  </conditionalFormatting>
  <conditionalFormatting sqref="C13">
    <cfRule type="expression" dxfId="40" priority="31">
      <formula>MOD(ROW(),2)=0</formula>
    </cfRule>
  </conditionalFormatting>
  <conditionalFormatting sqref="C15">
    <cfRule type="expression" dxfId="39" priority="14">
      <formula>MOD(ROW(),2)=0</formula>
    </cfRule>
  </conditionalFormatting>
  <conditionalFormatting sqref="D15">
    <cfRule type="expression" dxfId="38" priority="27">
      <formula>MOD(ROW(),2)=0</formula>
    </cfRule>
  </conditionalFormatting>
  <conditionalFormatting sqref="B24">
    <cfRule type="expression" dxfId="37" priority="26">
      <formula>MOD(ROW(),2)=0</formula>
    </cfRule>
  </conditionalFormatting>
  <conditionalFormatting sqref="C24">
    <cfRule type="expression" dxfId="36" priority="25">
      <formula>MOD(ROW(),2)=0</formula>
    </cfRule>
  </conditionalFormatting>
  <conditionalFormatting sqref="D24">
    <cfRule type="expression" dxfId="35" priority="24">
      <formula>MOD(ROW(),2)=0</formula>
    </cfRule>
  </conditionalFormatting>
  <conditionalFormatting sqref="A15">
    <cfRule type="expression" dxfId="34" priority="16">
      <formula>MOD(ROW(),2)=0</formula>
    </cfRule>
  </conditionalFormatting>
  <conditionalFormatting sqref="B15">
    <cfRule type="expression" dxfId="33" priority="15">
      <formula>MOD(ROW(),2)=0</formula>
    </cfRule>
  </conditionalFormatting>
  <conditionalFormatting sqref="D9">
    <cfRule type="expression" dxfId="32" priority="21">
      <formula>MOD(ROW(),2)=0</formula>
    </cfRule>
  </conditionalFormatting>
  <conditionalFormatting sqref="A10">
    <cfRule type="expression" dxfId="31" priority="20">
      <formula>MOD(ROW(),2)=0</formula>
    </cfRule>
  </conditionalFormatting>
  <conditionalFormatting sqref="B10">
    <cfRule type="expression" dxfId="30" priority="19">
      <formula>MOD(ROW(),2)=0</formula>
    </cfRule>
  </conditionalFormatting>
  <conditionalFormatting sqref="C10">
    <cfRule type="expression" dxfId="29" priority="18">
      <formula>MOD(ROW(),2)=0</formula>
    </cfRule>
  </conditionalFormatting>
  <conditionalFormatting sqref="D11">
    <cfRule type="expression" dxfId="28" priority="17">
      <formula>MOD(ROW(),2)=0</formula>
    </cfRule>
  </conditionalFormatting>
  <conditionalFormatting sqref="A17">
    <cfRule type="expression" dxfId="27" priority="13">
      <formula>MOD(ROW(),2)=0</formula>
    </cfRule>
  </conditionalFormatting>
  <conditionalFormatting sqref="B17">
    <cfRule type="expression" dxfId="26" priority="12">
      <formula>MOD(ROW(),2)=0</formula>
    </cfRule>
  </conditionalFormatting>
  <conditionalFormatting sqref="C17">
    <cfRule type="expression" dxfId="25" priority="11">
      <formula>MOD(ROW(),2)=0</formula>
    </cfRule>
  </conditionalFormatting>
  <conditionalFormatting sqref="A19">
    <cfRule type="expression" dxfId="24" priority="10">
      <formula>MOD(ROW(),2)=0</formula>
    </cfRule>
  </conditionalFormatting>
  <conditionalFormatting sqref="B19">
    <cfRule type="expression" dxfId="23" priority="9">
      <formula>MOD(ROW(),2)=0</formula>
    </cfRule>
  </conditionalFormatting>
  <conditionalFormatting sqref="C19">
    <cfRule type="expression" dxfId="22" priority="8">
      <formula>MOD(ROW(),2)=0</formula>
    </cfRule>
  </conditionalFormatting>
  <conditionalFormatting sqref="C25">
    <cfRule type="expression" dxfId="21" priority="7">
      <formula>MOD(ROW(),2)=0</formula>
    </cfRule>
  </conditionalFormatting>
  <conditionalFormatting sqref="A27">
    <cfRule type="expression" dxfId="20" priority="6">
      <formula>MOD(ROW(),2)=0</formula>
    </cfRule>
  </conditionalFormatting>
  <conditionalFormatting sqref="B27">
    <cfRule type="expression" dxfId="19" priority="5">
      <formula>MOD(ROW(),2)=0</formula>
    </cfRule>
  </conditionalFormatting>
  <conditionalFormatting sqref="C27">
    <cfRule type="expression" dxfId="18" priority="4">
      <formula>MOD(ROW(),2)=0</formula>
    </cfRule>
  </conditionalFormatting>
  <conditionalFormatting sqref="A32:A35">
    <cfRule type="expression" dxfId="17" priority="3">
      <formula>MOD(ROW(),2)=0</formula>
    </cfRule>
  </conditionalFormatting>
  <conditionalFormatting sqref="B32:B35">
    <cfRule type="expression" dxfId="16" priority="2">
      <formula>MOD(ROW(),2)=0</formula>
    </cfRule>
  </conditionalFormatting>
  <conditionalFormatting sqref="C32:C35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Svibanj 2026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2026-04-16T06:33:53Z</cp:lastPrinted>
  <dcterms:created xsi:type="dcterms:W3CDTF">2016-11-01T03:33:07Z</dcterms:created>
  <dcterms:modified xsi:type="dcterms:W3CDTF">2026-06-17T08:34:09Z</dcterms:modified>
</cp:coreProperties>
</file>