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0D816DD9-F9D8-4341-8D12-2609DAA337CB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Prosinac 2025 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'Prosinac 2025 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'Prosinac 2025 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5" i="9" l="1" a="1"/>
  <c r="B55" i="9" s="1"/>
  <c r="C55" i="9" a="1"/>
  <c r="C55" i="9" s="1"/>
  <c r="B54" i="9" a="1"/>
  <c r="B54" i="9" s="1"/>
  <c r="C54" i="9" a="1"/>
  <c r="C54" i="9" s="1"/>
  <c r="B53" i="9" a="1"/>
  <c r="B53" i="9" s="1"/>
  <c r="C53" i="9" a="1"/>
  <c r="C53" i="9" s="1"/>
  <c r="F49" i="9"/>
  <c r="F7" i="9"/>
  <c r="F44" i="9"/>
  <c r="F18" i="9"/>
  <c r="F41" i="9"/>
  <c r="F21" i="9"/>
  <c r="F20" i="9"/>
  <c r="F28" i="9"/>
  <c r="F27" i="9"/>
  <c r="F29" i="9"/>
  <c r="F22" i="9"/>
  <c r="B61" i="9" a="1"/>
  <c r="B61" i="9" s="1"/>
  <c r="C61" i="9" a="1"/>
  <c r="C61" i="9" s="1"/>
  <c r="C59" i="9" a="1"/>
  <c r="C59" i="9" s="1"/>
  <c r="B59" i="9" a="1"/>
  <c r="B59" i="9" s="1"/>
  <c r="C57" i="9" a="1"/>
  <c r="C57" i="9" s="1"/>
  <c r="B57" i="9" a="1"/>
  <c r="B57" i="9" s="1"/>
  <c r="C60" i="9" a="1"/>
  <c r="C60" i="9" s="1"/>
  <c r="B60" i="9" a="1"/>
  <c r="B60" i="9" s="1"/>
  <c r="B62" i="9" a="1"/>
  <c r="B62" i="9" s="1"/>
  <c r="C62" i="9" a="1"/>
  <c r="C62" i="9" s="1"/>
  <c r="B58" i="9" l="1" a="1"/>
  <c r="B58" i="9" s="1"/>
  <c r="C58" i="9" a="1"/>
  <c r="C58" i="9" s="1"/>
  <c r="F63" i="9" l="1"/>
  <c r="B56" i="9" a="1"/>
  <c r="B56" i="9" s="1"/>
  <c r="C56" i="9" a="1"/>
  <c r="C56" i="9" s="1"/>
  <c r="F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<sst xmlns="http://schemas.openxmlformats.org/spreadsheetml/2006/main" count="371" uniqueCount="149">
  <si>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</si>
  <si>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</si>
  <si>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</si>
  <si>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</si>
  <si>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</si>
  <si>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</si>
  <si>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</si>
  <si>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</si>
  <si>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</si>
  <si>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</si>
  <si>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</si>
  <si>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</si>
  <si>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</si>
  <si>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</si>
  <si>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</si>
  <si>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</si>
  <si>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</si>
  <si>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</si>
  <si>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</si>
  <si>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</si>
  <si>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</si>
  <si>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</si>
  <si>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</si>
  <si>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</si>
  <si>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</si>
  <si>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</si>
  <si>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</si>
  <si>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</si>
  <si>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</si>
  <si>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</si>
  <si>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</si>
  <si>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</si>
  <si>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</si>
  <si>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</si>
  <si>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</si>
  <si>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</si>
  <si>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</si>
  <si>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</si>
  <si>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</si>
  <si>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</si>
  <si>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</si>
  <si>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</si>
  <si>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</si>
  <si>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</si>
  <si>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</si>
  <si>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</si>
  <si>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</si>
  <si>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</si>
  <si>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</si>
  <si>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</si>
  <si>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</si>
  <si>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</si>
  <si>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</si>
  <si>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</si>
  <si>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</si>
  <si>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</si>
  <si>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</si>
  <si>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</si>
  <si>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</si>
  <si>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</si>
  <si>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</si>
  <si>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</si>
  <si>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</si>
  <si>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</si>
  <si>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</si>
  <si>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</si>
  <si>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</si>
  <si>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</si>
  <si>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</si>
  <si>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</si>
  <si>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</si>
  <si>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</si>
  <si>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</si>
  <si>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</si>
  <si>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</si>
  <si>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</si>
  <si>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</si>
  <si>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</si>
  <si>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</si>
  <si>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</si>
  <si>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</si>
  <si>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</si>
  <si>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</si>
  <si>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32115 - NAKNADE ZA PRIJEVOZ NA SLUŽBENOM PUTU U ZEMLJI</t>
  </si>
  <si>
    <t>32999 - OSTALI NESPOMENUTI RASHODI POSLOVANJA</t>
  </si>
  <si>
    <t xml:space="preserve">DRŽAVNI PRORAČUN </t>
  </si>
  <si>
    <t>FINANCIJSKA AGENCIJA</t>
  </si>
  <si>
    <t>32211 - UREDSKI MATERIJAL</t>
  </si>
  <si>
    <t>32329 - OSTALE USLUGE TEKUĆEG I INVESTICIJSKOG ODRŽAVANJA</t>
  </si>
  <si>
    <t>HEP-OPSKRBA D.O.O.</t>
  </si>
  <si>
    <t>MEĐIMURJE-PLIN D.O.O.</t>
  </si>
  <si>
    <t>ČAKOVEC</t>
  </si>
  <si>
    <t>VIRKOM D.O.O.</t>
  </si>
  <si>
    <t>HRVATSKI TELEKOM D.D.</t>
  </si>
  <si>
    <t>GRAD VIROVITICA</t>
  </si>
  <si>
    <t>32349 - OSTALE KOMUNALNE USLUGE</t>
  </si>
  <si>
    <t>KTC D.D. P-4A</t>
  </si>
  <si>
    <t>32234 - MOTORNI BENZIN I DIZEL GORIVO</t>
  </si>
  <si>
    <t>HP-HRVATSKA POŠTA D.D.</t>
  </si>
  <si>
    <t>VELIKA GORICA</t>
  </si>
  <si>
    <t>32121 - PRIJEVOZ ZAPOSLENIKA</t>
  </si>
  <si>
    <t>KTC D.D. P-46</t>
  </si>
  <si>
    <t>NARODNE NOVINE D.D.</t>
  </si>
  <si>
    <t>32931 - REPREZENTACIJA</t>
  </si>
  <si>
    <t>32372 - UGOVORI O DJELU</t>
  </si>
  <si>
    <t>32399 - OSTALE NESPOMENUTE USLUGE</t>
  </si>
  <si>
    <t>42411 - KNJIGE</t>
  </si>
  <si>
    <t>32319 - OSTALE USLUGE ZA KOMUNIKACIJU I PRIJEVOZ</t>
  </si>
  <si>
    <t>32111 - DNEVNICE ZA SLUŽBENI PUT U ZEMLJI</t>
  </si>
  <si>
    <t>ŠANTIĆ PROMET D.O.O.</t>
  </si>
  <si>
    <t>CABUNA</t>
  </si>
  <si>
    <t>GOJA D.O.O.</t>
  </si>
  <si>
    <t>Prosinac 2025.g.</t>
  </si>
  <si>
    <t>32244 - OSTALI MATERIAL I DIJELOVI ZA TEKUĆE I INVESTICIJSKO ODRŽAVANJE</t>
  </si>
  <si>
    <t>OPLEMENTO D.O.O.</t>
  </si>
  <si>
    <t>32271 - SLUŽBENA, RADNA I ZAŠTITNA ODJEĆA I OBUĆA</t>
  </si>
  <si>
    <t>KAZALIŠTE VIROVITICA</t>
  </si>
  <si>
    <t>ČAZMATRANS-PROMET D.O.O.</t>
  </si>
  <si>
    <t>MIG, VL. GORAN ŠANTEKOVIĆ</t>
  </si>
  <si>
    <t>BJELOVAR</t>
  </si>
  <si>
    <t>LUKVEL D.O.O.</t>
  </si>
  <si>
    <t>42273 - OPREMA</t>
  </si>
  <si>
    <t>AUREL D.O.O.</t>
  </si>
  <si>
    <t>32329 - INSPEKCISKI NALAZI SŠ</t>
  </si>
  <si>
    <t>34349 - OSTALI NESPOMENUTI FINANCIJSKI RASHODI</t>
  </si>
  <si>
    <t>POLIKLINIKA DR. NEDIĆ</t>
  </si>
  <si>
    <t>SLATINA</t>
  </si>
  <si>
    <t>32361 - ZDRAVTSVENI PREGLEDI ZAPOSLENIKA SŠ</t>
  </si>
  <si>
    <t>32219 - OSTALI MATERIJAL ZA POTREBE REDOVNOG POSLOVANJA</t>
  </si>
  <si>
    <t>P.I.A.R. J.D.O.O.</t>
  </si>
  <si>
    <t>KATARINA ZRINSKI D.O.O.</t>
  </si>
  <si>
    <t>VARAŽDIN</t>
  </si>
  <si>
    <t>ŠKOLSKA KNJIGA D.D.</t>
  </si>
  <si>
    <t>AUTOPRIJEVOZNIK ŽELJKO ŠUBIĆ</t>
  </si>
  <si>
    <t>PITOMAČA</t>
  </si>
  <si>
    <t>SUPERKNJIŽARA D.O.O.</t>
  </si>
  <si>
    <t>ZAŠTITAINSPEKT D.O.O.</t>
  </si>
  <si>
    <t>MONTING-I.M. D.O.O.</t>
  </si>
  <si>
    <t>BLAŽIĆ D.O.O.</t>
  </si>
  <si>
    <t>SVETA NEDJELJA</t>
  </si>
  <si>
    <t>PINOKIO D.O.O.</t>
  </si>
  <si>
    <t>SUHOPOLJE</t>
  </si>
  <si>
    <t>JAVNA VATROGASNA POSTROJBA GRADA VIROVITICE</t>
  </si>
  <si>
    <t>GEOSISTEM D.O.O.</t>
  </si>
  <si>
    <t>323790 - OSTALE INTELEKTUALNE USLUGE</t>
  </si>
  <si>
    <t>GRAFOPROJEKT</t>
  </si>
  <si>
    <t>32391 - GRAFIČKE I TISKARSKE USLUGE</t>
  </si>
  <si>
    <t>31213 - DAROVI</t>
  </si>
  <si>
    <t>31215 - NAKNADE ZA BOLEST, INVALIDNOST I SMRTNI SLUČAJ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</si>
</sst>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0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39"/>
      <tableStyleElement type="headerRow" dxfId="138"/>
      <tableStyleElement type="totalRow" dxfId="137"/>
      <tableStyleElement type="firstColumn" dxfId="136"/>
      <tableStyleElement type="lastColumn" dxfId="135"/>
      <tableStyleElement type="firstRowStripe" dxfId="134"/>
      <tableStyleElement type="firstColumnStripe" dxfId="13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32" totalsRowDxfId="131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30" totalsRowDxfId="12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8" totalsRowDxfId="12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26" totalsRowDxfId="125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24" totalsRowDxfId="123"/>
    <tableColumn id="1" xr3:uid="{00000000-0010-0000-0000-000001000000}" name="Naziv platitelja " dataDxfId="122" totalsRowDxfId="121"/>
    <tableColumn id="11" xr3:uid="{00000000-0010-0000-0000-00000B000000}" name="Iznos" totalsRowFunction="count" dataDxfId="120" totalsRowDxfId="11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63" dataDxfId="118" totalsRowDxfId="117">
  <autoFilter ref="A6:F63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116" totalsRowDxfId="115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114" totalsRowDxfId="113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112" totalsRowDxfId="111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110" totalsRowDxfId="109"/>
    <tableColumn id="1" xr3:uid="{00000000-0010-0000-0100-000001000000}" name="Naziv platitelja " dataDxfId="108" totalsRowDxfId="107"/>
    <tableColumn id="11" xr3:uid="{00000000-0010-0000-0100-00000B000000}" name="Iznos" totalsRowFunction="count" dataDxfId="106" totalsRowDxfId="10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104" dataDxfId="103" totalsRowDxfId="102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101" totalsRowDxfId="100"/>
    <tableColumn id="8" xr3:uid="{00000000-0010-0000-0200-000008000000}" name="OIB primatelja" dataDxfId="99" totalsRowDxfId="98" dataCellStyle="Normalno"/>
    <tableColumn id="10" xr3:uid="{00000000-0010-0000-0200-00000A000000}" name="Sjedište primatelja" dataDxfId="97" totalsRowDxfId="96" dataCellStyle="Normalno"/>
    <tableColumn id="3" xr3:uid="{00000000-0010-0000-0200-000003000000}" name="Vrsta rashoda i izdatka" dataDxfId="95" totalsRowDxfId="94"/>
    <tableColumn id="11" xr3:uid="{00000000-0010-0000-0200-00000B000000}" name="Iznos" totalsRowFunction="count" dataDxfId="93" totalsRowDxfId="9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2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0" t="s">
        <v>79</v>
      </c>
      <c r="D3" s="44"/>
      <c r="E3" s="44"/>
      <c r="F3" s="44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91" priority="7">
      <formula>MOD(ROW(),2)=0</formula>
    </cfRule>
  </conditionalFormatting>
  <conditionalFormatting sqref="A7:E7 A8:D11 E8:E31">
    <cfRule type="expression" dxfId="90" priority="6">
      <formula>MOD(ROW(),2)=0</formula>
    </cfRule>
  </conditionalFormatting>
  <conditionalFormatting sqref="C12:D16 D18 C19:D22 A23:D24 A25:C26 C17 A27:D31 A32:E37">
    <cfRule type="expression" dxfId="89" priority="25">
      <formula>MOD(ROW(),2)=0</formula>
    </cfRule>
  </conditionalFormatting>
  <conditionalFormatting sqref="D25:D26">
    <cfRule type="expression" dxfId="88" priority="3">
      <formula>MOD(ROW(),2)=0</formula>
    </cfRule>
  </conditionalFormatting>
  <conditionalFormatting sqref="F7:F38">
    <cfRule type="expression" dxfId="87" priority="4">
      <formula>MOD(ROW(),2)=0</formula>
    </cfRule>
    <cfRule type="expression" dxfId="86" priority="5">
      <formula>MOD(ROW(),2)=1</formula>
    </cfRule>
  </conditionalFormatting>
  <conditionalFormatting sqref="D17">
    <cfRule type="expression" dxfId="8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67"/>
  <sheetViews>
    <sheetView showGridLines="0" tabSelected="1" topLeftCell="A43" zoomScaleNormal="100" workbookViewId="0">
      <selection activeCell="A56" sqref="A56:XFD56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3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5" t="s">
        <v>79</v>
      </c>
      <c r="D3" s="44"/>
      <c r="E3" s="44"/>
      <c r="F3" s="44"/>
      <c r="G3" s="4"/>
    </row>
    <row r="4" spans="1:8" ht="44.1" customHeight="1" x14ac:dyDescent="0.25">
      <c r="A4" s="32" t="s">
        <v>112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37" t="s">
        <v>25</v>
      </c>
      <c r="B7" s="10">
        <v>48092682308</v>
      </c>
      <c r="C7" s="5" t="s">
        <v>22</v>
      </c>
      <c r="D7" s="11" t="s">
        <v>113</v>
      </c>
      <c r="E7" s="11" t="s">
        <v>68</v>
      </c>
      <c r="F7" s="12">
        <f>25.79+178.31+18.24</f>
        <v>222.34</v>
      </c>
      <c r="H7" s="28"/>
    </row>
    <row r="8" spans="1:8" s="2" customFormat="1" ht="33.75" customHeight="1" x14ac:dyDescent="0.25">
      <c r="A8" s="37" t="s">
        <v>114</v>
      </c>
      <c r="B8" s="10">
        <v>10919397790</v>
      </c>
      <c r="C8" s="5" t="s">
        <v>22</v>
      </c>
      <c r="D8" s="11" t="s">
        <v>115</v>
      </c>
      <c r="E8" s="11" t="s">
        <v>67</v>
      </c>
      <c r="F8" s="12">
        <v>150</v>
      </c>
      <c r="H8" s="28"/>
    </row>
    <row r="9" spans="1:8" s="2" customFormat="1" ht="34.5" customHeight="1" x14ac:dyDescent="0.25">
      <c r="A9" s="37" t="s">
        <v>116</v>
      </c>
      <c r="B9" s="10">
        <v>30553087113</v>
      </c>
      <c r="C9" s="5" t="s">
        <v>22</v>
      </c>
      <c r="D9" s="34" t="s">
        <v>84</v>
      </c>
      <c r="E9" s="11" t="s">
        <v>67</v>
      </c>
      <c r="F9" s="12">
        <v>1120</v>
      </c>
      <c r="H9" s="28"/>
    </row>
    <row r="10" spans="1:8" s="2" customFormat="1" ht="33.75" customHeight="1" x14ac:dyDescent="0.25">
      <c r="A10" s="37" t="s">
        <v>117</v>
      </c>
      <c r="B10" s="10">
        <v>96107776452</v>
      </c>
      <c r="C10" s="5" t="s">
        <v>20</v>
      </c>
      <c r="D10" s="36" t="s">
        <v>107</v>
      </c>
      <c r="E10" s="11" t="s">
        <v>67</v>
      </c>
      <c r="F10" s="12">
        <v>200</v>
      </c>
      <c r="H10" s="28"/>
    </row>
    <row r="11" spans="1:8" s="2" customFormat="1" ht="44.25" customHeight="1" x14ac:dyDescent="0.25">
      <c r="A11" s="37" t="s">
        <v>118</v>
      </c>
      <c r="B11" s="10">
        <v>80769135230</v>
      </c>
      <c r="C11" s="5" t="s">
        <v>119</v>
      </c>
      <c r="D11" s="36" t="s">
        <v>88</v>
      </c>
      <c r="E11" s="11" t="s">
        <v>67</v>
      </c>
      <c r="F11" s="12">
        <v>1328.88</v>
      </c>
      <c r="H11" s="28"/>
    </row>
    <row r="12" spans="1:8" s="2" customFormat="1" ht="40.5" customHeight="1" x14ac:dyDescent="0.25">
      <c r="A12" s="38" t="s">
        <v>111</v>
      </c>
      <c r="B12" s="10">
        <v>42545387830</v>
      </c>
      <c r="C12" s="5" t="s">
        <v>22</v>
      </c>
      <c r="D12" s="11" t="s">
        <v>113</v>
      </c>
      <c r="E12" s="11" t="s">
        <v>68</v>
      </c>
      <c r="F12" s="12">
        <v>40</v>
      </c>
      <c r="H12" s="28"/>
    </row>
    <row r="13" spans="1:8" s="2" customFormat="1" ht="48" customHeight="1" x14ac:dyDescent="0.25">
      <c r="A13" s="38" t="s">
        <v>111</v>
      </c>
      <c r="B13" s="10">
        <v>42545387830</v>
      </c>
      <c r="C13" s="5" t="s">
        <v>22</v>
      </c>
      <c r="D13" s="34" t="s">
        <v>88</v>
      </c>
      <c r="E13" s="11" t="s">
        <v>68</v>
      </c>
      <c r="F13" s="12">
        <v>75</v>
      </c>
      <c r="H13" s="28"/>
    </row>
    <row r="14" spans="1:8" s="2" customFormat="1" ht="33.75" customHeight="1" x14ac:dyDescent="0.25">
      <c r="A14" s="37" t="s">
        <v>120</v>
      </c>
      <c r="B14" s="10">
        <v>42927423078</v>
      </c>
      <c r="C14" s="5" t="s">
        <v>3</v>
      </c>
      <c r="D14" s="36" t="s">
        <v>121</v>
      </c>
      <c r="E14" s="11" t="s">
        <v>67</v>
      </c>
      <c r="F14" s="12">
        <v>1080</v>
      </c>
      <c r="H14" s="28"/>
    </row>
    <row r="15" spans="1:8" s="2" customFormat="1" ht="33.75" customHeight="1" x14ac:dyDescent="0.25">
      <c r="A15" s="37" t="s">
        <v>120</v>
      </c>
      <c r="B15" s="10">
        <v>42927423078</v>
      </c>
      <c r="C15" s="5" t="s">
        <v>3</v>
      </c>
      <c r="D15" s="11" t="s">
        <v>35</v>
      </c>
      <c r="E15" s="11" t="s">
        <v>67</v>
      </c>
      <c r="F15" s="12">
        <v>85</v>
      </c>
      <c r="H15" s="28"/>
    </row>
    <row r="16" spans="1:8" s="2" customFormat="1" ht="33.75" customHeight="1" x14ac:dyDescent="0.25">
      <c r="A16" s="37" t="s">
        <v>120</v>
      </c>
      <c r="B16" s="10">
        <v>42927423078</v>
      </c>
      <c r="C16" s="5" t="s">
        <v>3</v>
      </c>
      <c r="D16" s="34" t="s">
        <v>87</v>
      </c>
      <c r="E16" s="5" t="s">
        <v>68</v>
      </c>
      <c r="F16" s="12">
        <v>45</v>
      </c>
      <c r="H16" s="28"/>
    </row>
    <row r="17" spans="1:8" s="2" customFormat="1" ht="33.75" customHeight="1" x14ac:dyDescent="0.25">
      <c r="A17" s="14" t="s">
        <v>94</v>
      </c>
      <c r="B17" s="16">
        <v>89075064271</v>
      </c>
      <c r="C17" s="5" t="s">
        <v>22</v>
      </c>
      <c r="D17" s="11" t="s">
        <v>95</v>
      </c>
      <c r="E17" s="11" t="s">
        <v>68</v>
      </c>
      <c r="F17" s="12">
        <v>896.5</v>
      </c>
      <c r="H17" s="28"/>
    </row>
    <row r="18" spans="1:8" s="2" customFormat="1" ht="33.75" customHeight="1" x14ac:dyDescent="0.25">
      <c r="A18" s="14" t="s">
        <v>96</v>
      </c>
      <c r="B18" s="16">
        <v>95970838122</v>
      </c>
      <c r="C18" s="5" t="s">
        <v>22</v>
      </c>
      <c r="D18" s="5" t="s">
        <v>97</v>
      </c>
      <c r="E18" s="11" t="s">
        <v>68</v>
      </c>
      <c r="F18" s="12">
        <f>100.01+20.37</f>
        <v>120.38000000000001</v>
      </c>
      <c r="H18" s="28"/>
    </row>
    <row r="19" spans="1:8" s="2" customFormat="1" ht="33.75" customHeight="1" x14ac:dyDescent="0.25">
      <c r="A19" s="14" t="s">
        <v>122</v>
      </c>
      <c r="B19" s="10">
        <v>62871653225</v>
      </c>
      <c r="C19" s="5" t="s">
        <v>3</v>
      </c>
      <c r="D19" s="36" t="s">
        <v>123</v>
      </c>
      <c r="E19" s="11" t="s">
        <v>68</v>
      </c>
      <c r="F19" s="12">
        <v>295.13</v>
      </c>
      <c r="H19" s="28"/>
    </row>
    <row r="20" spans="1:8" s="2" customFormat="1" ht="33.75" customHeight="1" x14ac:dyDescent="0.25">
      <c r="A20" s="14" t="s">
        <v>93</v>
      </c>
      <c r="B20" s="10">
        <v>81793146560</v>
      </c>
      <c r="C20" s="5" t="s">
        <v>3</v>
      </c>
      <c r="D20" s="11" t="s">
        <v>37</v>
      </c>
      <c r="E20" s="11" t="s">
        <v>68</v>
      </c>
      <c r="F20" s="12">
        <f>48.1+100.98+11.61</f>
        <v>160.69</v>
      </c>
      <c r="H20" s="28"/>
    </row>
    <row r="21" spans="1:8" s="2" customFormat="1" ht="33.75" customHeight="1" x14ac:dyDescent="0.25">
      <c r="A21" s="14" t="s">
        <v>93</v>
      </c>
      <c r="B21" s="10">
        <v>81793146560</v>
      </c>
      <c r="C21" s="5" t="s">
        <v>3</v>
      </c>
      <c r="D21" s="11" t="s">
        <v>124</v>
      </c>
      <c r="E21" s="11" t="s">
        <v>67</v>
      </c>
      <c r="F21" s="12">
        <f>0.03+0.05+0.01</f>
        <v>0.09</v>
      </c>
      <c r="H21" s="28"/>
    </row>
    <row r="22" spans="1:8" s="2" customFormat="1" ht="33.75" customHeight="1" x14ac:dyDescent="0.25">
      <c r="A22" s="14" t="s">
        <v>125</v>
      </c>
      <c r="B22" s="10">
        <v>75691097509</v>
      </c>
      <c r="C22" s="5" t="s">
        <v>126</v>
      </c>
      <c r="D22" s="11" t="s">
        <v>127</v>
      </c>
      <c r="E22" s="11" t="s">
        <v>68</v>
      </c>
      <c r="F22" s="12">
        <f>2480+480</f>
        <v>2960</v>
      </c>
      <c r="H22" s="28"/>
    </row>
    <row r="23" spans="1:8" s="2" customFormat="1" ht="33.75" customHeight="1" x14ac:dyDescent="0.25">
      <c r="A23" s="14" t="s">
        <v>101</v>
      </c>
      <c r="B23" s="16">
        <v>95970838122</v>
      </c>
      <c r="C23" s="5" t="s">
        <v>22</v>
      </c>
      <c r="D23" s="5" t="s">
        <v>40</v>
      </c>
      <c r="E23" s="11" t="s">
        <v>68</v>
      </c>
      <c r="F23" s="12">
        <v>17.04</v>
      </c>
      <c r="H23" s="28"/>
    </row>
    <row r="24" spans="1:8" s="2" customFormat="1" ht="33.75" customHeight="1" x14ac:dyDescent="0.25">
      <c r="A24" s="14" t="s">
        <v>101</v>
      </c>
      <c r="B24" s="16">
        <v>95970838122</v>
      </c>
      <c r="C24" s="5" t="s">
        <v>22</v>
      </c>
      <c r="D24" s="11" t="s">
        <v>128</v>
      </c>
      <c r="E24" s="11" t="s">
        <v>68</v>
      </c>
      <c r="F24" s="12">
        <v>104.06</v>
      </c>
      <c r="H24" s="28"/>
    </row>
    <row r="25" spans="1:8" s="2" customFormat="1" ht="33.75" customHeight="1" x14ac:dyDescent="0.25">
      <c r="A25" s="14" t="s">
        <v>31</v>
      </c>
      <c r="B25" s="10">
        <v>54521868069</v>
      </c>
      <c r="C25" s="5" t="s">
        <v>22</v>
      </c>
      <c r="D25" s="11" t="s">
        <v>29</v>
      </c>
      <c r="E25" s="11" t="s">
        <v>68</v>
      </c>
      <c r="F25" s="12">
        <v>89.55</v>
      </c>
      <c r="H25" s="28"/>
    </row>
    <row r="26" spans="1:8" s="2" customFormat="1" ht="33.75" customHeight="1" x14ac:dyDescent="0.25">
      <c r="A26" s="14" t="s">
        <v>129</v>
      </c>
      <c r="B26" s="10">
        <v>18903377238</v>
      </c>
      <c r="C26" s="5" t="s">
        <v>22</v>
      </c>
      <c r="D26" s="11" t="s">
        <v>103</v>
      </c>
      <c r="E26" s="11" t="s">
        <v>67</v>
      </c>
      <c r="F26" s="12">
        <v>250</v>
      </c>
      <c r="H26" s="28"/>
    </row>
    <row r="27" spans="1:8" s="2" customFormat="1" ht="33.75" customHeight="1" x14ac:dyDescent="0.25">
      <c r="A27" s="14" t="s">
        <v>130</v>
      </c>
      <c r="B27" s="10">
        <v>13653700851</v>
      </c>
      <c r="C27" s="5" t="s">
        <v>131</v>
      </c>
      <c r="D27" s="11" t="s">
        <v>35</v>
      </c>
      <c r="E27" s="11" t="s">
        <v>68</v>
      </c>
      <c r="F27" s="12">
        <f>6.5+6</f>
        <v>12.5</v>
      </c>
      <c r="H27" s="28"/>
    </row>
    <row r="28" spans="1:8" s="2" customFormat="1" ht="33.75" customHeight="1" x14ac:dyDescent="0.25">
      <c r="A28" s="14" t="s">
        <v>130</v>
      </c>
      <c r="B28" s="10">
        <v>13653700851</v>
      </c>
      <c r="C28" s="5" t="s">
        <v>131</v>
      </c>
      <c r="D28" s="11" t="s">
        <v>106</v>
      </c>
      <c r="E28" s="11" t="s">
        <v>67</v>
      </c>
      <c r="F28" s="12">
        <f>245.18+20.6</f>
        <v>265.78000000000003</v>
      </c>
      <c r="H28" s="28"/>
    </row>
    <row r="29" spans="1:8" s="2" customFormat="1" ht="33.75" customHeight="1" x14ac:dyDescent="0.25">
      <c r="A29" s="14" t="s">
        <v>132</v>
      </c>
      <c r="B29" s="10">
        <v>38967655335</v>
      </c>
      <c r="C29" s="5" t="s">
        <v>3</v>
      </c>
      <c r="D29" s="11" t="s">
        <v>106</v>
      </c>
      <c r="E29" s="11" t="s">
        <v>67</v>
      </c>
      <c r="F29" s="12">
        <f>152.32+133.49</f>
        <v>285.81</v>
      </c>
      <c r="H29" s="28"/>
    </row>
    <row r="30" spans="1:8" s="2" customFormat="1" ht="33.75" customHeight="1" x14ac:dyDescent="0.25">
      <c r="A30" s="14" t="s">
        <v>133</v>
      </c>
      <c r="B30" s="10">
        <v>20935413004</v>
      </c>
      <c r="C30" s="5" t="s">
        <v>134</v>
      </c>
      <c r="D30" s="36" t="s">
        <v>107</v>
      </c>
      <c r="E30" s="11" t="s">
        <v>67</v>
      </c>
      <c r="F30" s="12">
        <v>200</v>
      </c>
      <c r="H30" s="28"/>
    </row>
    <row r="31" spans="1:8" s="2" customFormat="1" ht="33.75" customHeight="1" x14ac:dyDescent="0.25">
      <c r="A31" s="14" t="s">
        <v>135</v>
      </c>
      <c r="B31" s="10">
        <v>65638061875</v>
      </c>
      <c r="C31" s="5" t="s">
        <v>3</v>
      </c>
      <c r="D31" s="11" t="s">
        <v>106</v>
      </c>
      <c r="E31" s="11" t="s">
        <v>67</v>
      </c>
      <c r="F31" s="12">
        <v>51.85</v>
      </c>
      <c r="H31" s="28"/>
    </row>
    <row r="32" spans="1:8" s="2" customFormat="1" ht="33.75" customHeight="1" x14ac:dyDescent="0.25">
      <c r="A32" s="14" t="s">
        <v>98</v>
      </c>
      <c r="B32" s="10">
        <v>87311810356</v>
      </c>
      <c r="C32" s="5" t="s">
        <v>99</v>
      </c>
      <c r="D32" s="11" t="s">
        <v>35</v>
      </c>
      <c r="E32" s="11" t="s">
        <v>68</v>
      </c>
      <c r="F32" s="12">
        <v>23.5</v>
      </c>
      <c r="H32" s="28"/>
    </row>
    <row r="33" spans="1:8" s="2" customFormat="1" ht="33.75" customHeight="1" x14ac:dyDescent="0.25">
      <c r="A33" s="14" t="s">
        <v>136</v>
      </c>
      <c r="B33" s="10">
        <v>80505982825</v>
      </c>
      <c r="C33" s="5" t="s">
        <v>22</v>
      </c>
      <c r="D33" s="36" t="s">
        <v>123</v>
      </c>
      <c r="E33" s="11" t="s">
        <v>68</v>
      </c>
      <c r="F33" s="12">
        <v>1226.8800000000001</v>
      </c>
      <c r="H33" s="28"/>
    </row>
    <row r="34" spans="1:8" s="2" customFormat="1" ht="33.75" customHeight="1" x14ac:dyDescent="0.25">
      <c r="A34" s="14" t="s">
        <v>109</v>
      </c>
      <c r="B34" s="10">
        <v>26398991713</v>
      </c>
      <c r="C34" s="5" t="s">
        <v>110</v>
      </c>
      <c r="D34" s="5" t="s">
        <v>50</v>
      </c>
      <c r="E34" s="11" t="s">
        <v>68</v>
      </c>
      <c r="F34" s="12">
        <v>104.41</v>
      </c>
      <c r="H34" s="28"/>
    </row>
    <row r="35" spans="1:8" s="2" customFormat="1" ht="33.75" customHeight="1" x14ac:dyDescent="0.25">
      <c r="A35" s="14" t="s">
        <v>137</v>
      </c>
      <c r="B35" s="10">
        <v>20305872748</v>
      </c>
      <c r="C35" s="5" t="s">
        <v>22</v>
      </c>
      <c r="D35" s="11" t="s">
        <v>88</v>
      </c>
      <c r="E35" s="11" t="s">
        <v>68</v>
      </c>
      <c r="F35" s="12">
        <v>480</v>
      </c>
      <c r="H35" s="28"/>
    </row>
    <row r="36" spans="1:8" s="2" customFormat="1" ht="33.75" customHeight="1" x14ac:dyDescent="0.25">
      <c r="A36" s="14" t="s">
        <v>89</v>
      </c>
      <c r="B36" s="10">
        <v>63073332379</v>
      </c>
      <c r="C36" s="5" t="s">
        <v>3</v>
      </c>
      <c r="D36" s="5" t="s">
        <v>32</v>
      </c>
      <c r="E36" s="11" t="s">
        <v>68</v>
      </c>
      <c r="F36" s="12">
        <v>2015.48</v>
      </c>
      <c r="H36" s="28"/>
    </row>
    <row r="37" spans="1:8" s="2" customFormat="1" ht="33.75" customHeight="1" x14ac:dyDescent="0.25">
      <c r="A37" s="14" t="s">
        <v>138</v>
      </c>
      <c r="B37" s="10">
        <v>92642018385</v>
      </c>
      <c r="C37" s="5" t="s">
        <v>139</v>
      </c>
      <c r="D37" s="5" t="s">
        <v>50</v>
      </c>
      <c r="E37" s="11" t="s">
        <v>68</v>
      </c>
      <c r="F37" s="12">
        <v>692.16</v>
      </c>
      <c r="H37" s="28"/>
    </row>
    <row r="38" spans="1:8" s="2" customFormat="1" ht="33.75" customHeight="1" x14ac:dyDescent="0.25">
      <c r="A38" s="14" t="s">
        <v>138</v>
      </c>
      <c r="B38" s="10">
        <v>92642018385</v>
      </c>
      <c r="C38" s="5" t="s">
        <v>139</v>
      </c>
      <c r="D38" s="11" t="s">
        <v>35</v>
      </c>
      <c r="E38" s="11" t="s">
        <v>68</v>
      </c>
      <c r="F38" s="12">
        <v>7.38</v>
      </c>
      <c r="H38" s="28"/>
    </row>
    <row r="39" spans="1:8" s="2" customFormat="1" ht="33.75" customHeight="1" x14ac:dyDescent="0.25">
      <c r="A39" s="14" t="s">
        <v>86</v>
      </c>
      <c r="B39" s="10">
        <v>85821130368</v>
      </c>
      <c r="C39" s="5" t="s">
        <v>3</v>
      </c>
      <c r="D39" s="5" t="s">
        <v>28</v>
      </c>
      <c r="E39" s="11" t="s">
        <v>68</v>
      </c>
      <c r="F39" s="12">
        <v>1.66</v>
      </c>
      <c r="H39" s="28"/>
    </row>
    <row r="40" spans="1:8" s="2" customFormat="1" ht="33.75" customHeight="1" x14ac:dyDescent="0.25">
      <c r="A40" s="37" t="s">
        <v>25</v>
      </c>
      <c r="B40" s="10">
        <v>48092682308</v>
      </c>
      <c r="C40" s="5" t="s">
        <v>22</v>
      </c>
      <c r="D40" s="5" t="s">
        <v>50</v>
      </c>
      <c r="E40" s="11" t="s">
        <v>68</v>
      </c>
      <c r="F40" s="12">
        <v>669.06</v>
      </c>
      <c r="H40" s="28"/>
    </row>
    <row r="41" spans="1:8" s="2" customFormat="1" ht="33.75" customHeight="1" x14ac:dyDescent="0.25">
      <c r="A41" s="37" t="s">
        <v>140</v>
      </c>
      <c r="B41" s="10">
        <v>4314402363</v>
      </c>
      <c r="C41" s="5" t="s">
        <v>141</v>
      </c>
      <c r="D41" s="5" t="s">
        <v>103</v>
      </c>
      <c r="E41" s="11" t="s">
        <v>68</v>
      </c>
      <c r="F41" s="12">
        <f>40+20</f>
        <v>60</v>
      </c>
      <c r="H41" s="28"/>
    </row>
    <row r="42" spans="1:8" s="2" customFormat="1" ht="33.75" customHeight="1" x14ac:dyDescent="0.25">
      <c r="A42" s="37" t="s">
        <v>142</v>
      </c>
      <c r="B42" s="10">
        <v>72139518512</v>
      </c>
      <c r="C42" s="5" t="s">
        <v>22</v>
      </c>
      <c r="D42" s="5" t="s">
        <v>123</v>
      </c>
      <c r="E42" s="11" t="s">
        <v>68</v>
      </c>
      <c r="F42" s="12">
        <v>2301.96</v>
      </c>
      <c r="H42" s="28"/>
    </row>
    <row r="43" spans="1:8" s="2" customFormat="1" ht="33.75" customHeight="1" x14ac:dyDescent="0.25">
      <c r="A43" s="37" t="s">
        <v>92</v>
      </c>
      <c r="B43" s="10">
        <v>55802054231</v>
      </c>
      <c r="C43" s="5" t="s">
        <v>22</v>
      </c>
      <c r="D43" s="5" t="s">
        <v>46</v>
      </c>
      <c r="E43" s="11" t="s">
        <v>68</v>
      </c>
      <c r="F43" s="12">
        <v>302.49</v>
      </c>
      <c r="H43" s="28"/>
    </row>
    <row r="44" spans="1:8" s="2" customFormat="1" ht="33.75" customHeight="1" x14ac:dyDescent="0.25">
      <c r="A44" s="37" t="s">
        <v>25</v>
      </c>
      <c r="B44" s="10">
        <v>48092682308</v>
      </c>
      <c r="C44" s="5" t="s">
        <v>22</v>
      </c>
      <c r="D44" s="5" t="s">
        <v>84</v>
      </c>
      <c r="E44" s="11" t="s">
        <v>68</v>
      </c>
      <c r="F44" s="12">
        <f>96.1+1.71</f>
        <v>97.809999999999988</v>
      </c>
      <c r="H44" s="28"/>
    </row>
    <row r="45" spans="1:8" s="2" customFormat="1" ht="33.75" customHeight="1" x14ac:dyDescent="0.25">
      <c r="A45" s="14" t="s">
        <v>101</v>
      </c>
      <c r="B45" s="16">
        <v>95970838122</v>
      </c>
      <c r="C45" s="5" t="s">
        <v>22</v>
      </c>
      <c r="D45" s="5" t="s">
        <v>103</v>
      </c>
      <c r="E45" s="11" t="s">
        <v>68</v>
      </c>
      <c r="F45" s="12">
        <v>31.95</v>
      </c>
      <c r="H45" s="28"/>
    </row>
    <row r="46" spans="1:8" s="2" customFormat="1" ht="33.75" customHeight="1" x14ac:dyDescent="0.25">
      <c r="A46" s="37" t="s">
        <v>102</v>
      </c>
      <c r="B46" s="10">
        <v>64546066176</v>
      </c>
      <c r="C46" s="5" t="s">
        <v>3</v>
      </c>
      <c r="D46" s="5" t="s">
        <v>87</v>
      </c>
      <c r="E46" s="11" t="s">
        <v>68</v>
      </c>
      <c r="F46" s="12">
        <v>159.94</v>
      </c>
      <c r="H46" s="28"/>
    </row>
    <row r="47" spans="1:8" s="2" customFormat="1" ht="33.75" customHeight="1" x14ac:dyDescent="0.25">
      <c r="A47" s="37" t="s">
        <v>58</v>
      </c>
      <c r="B47" s="10">
        <v>14506572540</v>
      </c>
      <c r="C47" s="5" t="s">
        <v>3</v>
      </c>
      <c r="D47" s="5" t="s">
        <v>59</v>
      </c>
      <c r="E47" s="11" t="s">
        <v>68</v>
      </c>
      <c r="F47" s="12">
        <v>293.04000000000002</v>
      </c>
      <c r="H47" s="28"/>
    </row>
    <row r="48" spans="1:8" s="2" customFormat="1" ht="33.75" customHeight="1" x14ac:dyDescent="0.25">
      <c r="A48" s="37" t="s">
        <v>143</v>
      </c>
      <c r="B48" s="10">
        <v>74460501441</v>
      </c>
      <c r="C48" s="5" t="s">
        <v>22</v>
      </c>
      <c r="D48" s="5" t="s">
        <v>144</v>
      </c>
      <c r="E48" s="11" t="s">
        <v>68</v>
      </c>
      <c r="F48" s="12">
        <v>1250</v>
      </c>
      <c r="H48" s="28"/>
    </row>
    <row r="49" spans="1:8" s="2" customFormat="1" ht="33.75" customHeight="1" x14ac:dyDescent="0.25">
      <c r="A49" s="14" t="s">
        <v>90</v>
      </c>
      <c r="B49" s="10">
        <v>29035933600</v>
      </c>
      <c r="C49" s="5" t="s">
        <v>91</v>
      </c>
      <c r="D49" s="5" t="s">
        <v>48</v>
      </c>
      <c r="E49" s="11" t="s">
        <v>68</v>
      </c>
      <c r="F49" s="12">
        <f>6478.78+349.17</f>
        <v>6827.95</v>
      </c>
      <c r="H49" s="28"/>
    </row>
    <row r="50" spans="1:8" s="2" customFormat="1" ht="33.75" customHeight="1" x14ac:dyDescent="0.25">
      <c r="A50" s="14" t="s">
        <v>145</v>
      </c>
      <c r="B50" s="10">
        <v>40897098424</v>
      </c>
      <c r="C50" s="5" t="s">
        <v>22</v>
      </c>
      <c r="D50" s="5" t="s">
        <v>146</v>
      </c>
      <c r="E50" s="11" t="s">
        <v>68</v>
      </c>
      <c r="F50" s="12">
        <v>208</v>
      </c>
      <c r="H50" s="28"/>
    </row>
    <row r="51" spans="1:8" s="2" customFormat="1" ht="33.75" customHeight="1" x14ac:dyDescent="0.25">
      <c r="A51" s="14" t="s">
        <v>145</v>
      </c>
      <c r="B51" s="10">
        <v>40897098424</v>
      </c>
      <c r="C51" s="5" t="s">
        <v>22</v>
      </c>
      <c r="D51" s="11" t="s">
        <v>105</v>
      </c>
      <c r="E51" s="11" t="s">
        <v>68</v>
      </c>
      <c r="F51" s="12">
        <v>40</v>
      </c>
      <c r="H51" s="28"/>
    </row>
    <row r="52" spans="1:8" s="2" customFormat="1" ht="33.75" customHeight="1" x14ac:dyDescent="0.25">
      <c r="A52" s="14" t="s">
        <v>70</v>
      </c>
      <c r="B52" s="10"/>
      <c r="C52" s="5"/>
      <c r="D52" s="11" t="s">
        <v>75</v>
      </c>
      <c r="E52" s="11" t="s">
        <v>68</v>
      </c>
      <c r="F52" s="12">
        <v>19820</v>
      </c>
      <c r="H52" s="28"/>
    </row>
    <row r="53" spans="1:8" s="2" customFormat="1" ht="33.75" customHeight="1" x14ac:dyDescent="0.25">
      <c r="A53" s="14" t="s">
        <v>70</v>
      </c>
      <c r="B53" s="10" t="str" cm="1">
        <f t="array" ref="B53">IFERROR(INDEX(#REF!,SMALL(IF(#REF!=rngInvoice,ROW(#REF!)-ROW(#REF!)), ROW(49:49)), MATCH($B$6,#REF!, 0)),"")</f>
        <v/>
      </c>
      <c r="C53" s="5" t="str" cm="1">
        <f t="array" ref="C53">IFERROR(INDEX(#REF!,SMALL(IF(#REF!=rngInvoice,ROW(#REF!)-ROW(#REF!)), ROW(49:49)), MATCH($C$6,#REF!, 0)),"")</f>
        <v/>
      </c>
      <c r="D53" s="5" t="s">
        <v>147</v>
      </c>
      <c r="E53" s="11" t="s">
        <v>82</v>
      </c>
      <c r="F53" s="12">
        <v>3900</v>
      </c>
      <c r="H53" s="28"/>
    </row>
    <row r="54" spans="1:8" s="2" customFormat="1" ht="33.75" customHeight="1" x14ac:dyDescent="0.25">
      <c r="A54" s="14" t="s">
        <v>70</v>
      </c>
      <c r="B54" s="10" t="str" cm="1">
        <f t="array" ref="B54">IFERROR(INDEX(#REF!,SMALL(IF(#REF!=rngInvoice,ROW(#REF!)-ROW(#REF!)), ROW(50:50)), MATCH($B$6,#REF!, 0)),"")</f>
        <v/>
      </c>
      <c r="C54" s="5" t="str" cm="1">
        <f t="array" ref="C54">IFERROR(INDEX(#REF!,SMALL(IF(#REF!=rngInvoice,ROW(#REF!)-ROW(#REF!)), ROW(50:50)), MATCH($C$6,#REF!, 0)),"")</f>
        <v/>
      </c>
      <c r="D54" s="5" t="s">
        <v>148</v>
      </c>
      <c r="E54" s="11" t="s">
        <v>82</v>
      </c>
      <c r="F54" s="12">
        <v>441.44</v>
      </c>
      <c r="H54" s="28"/>
    </row>
    <row r="55" spans="1:8" s="2" customFormat="1" ht="33.75" customHeight="1" x14ac:dyDescent="0.25">
      <c r="A55" s="14" t="s">
        <v>70</v>
      </c>
      <c r="B55" s="10" t="str" cm="1">
        <f t="array" ref="B55">IFERROR(INDEX(#REF!,SMALL(IF(#REF!=rngInvoice,ROW(#REF!)-ROW(#REF!)), ROW(51:51)), MATCH($B$6,#REF!, 0)),"")</f>
        <v/>
      </c>
      <c r="C55" s="5" t="str" cm="1">
        <f t="array" ref="C55">IFERROR(INDEX(#REF!,SMALL(IF(#REF!=rngInvoice,ROW(#REF!)-ROW(#REF!)), ROW(51:51)), MATCH($C$6,#REF!, 0)),"")</f>
        <v/>
      </c>
      <c r="D55" s="5" t="s">
        <v>76</v>
      </c>
      <c r="E55" s="11" t="s">
        <v>82</v>
      </c>
      <c r="F55" s="12">
        <v>300</v>
      </c>
      <c r="H55" s="28"/>
    </row>
    <row r="56" spans="1:8" s="2" customFormat="1" ht="33.950000000000003" customHeight="1" x14ac:dyDescent="0.25">
      <c r="A56" s="14" t="s">
        <v>70</v>
      </c>
      <c r="B56" s="10" t="str">
        <f t="array" ref="B56">IFERROR(INDEX(#REF!,SMALL(IF(#REF!=rngInvoice,ROW(#REF!)-ROW(#REF!)), ROW(#REF!)), MATCH($B$6,#REF!, 0)),"")</f>
        <v/>
      </c>
      <c r="C56" s="5" t="str">
        <f t="array" ref="C56">IFERROR(INDEX(#REF!,SMALL(IF(#REF!=rngInvoice,ROW(#REF!)-ROW(#REF!)), ROW(#REF!)), MATCH($C$6,#REF!, 0)),"")</f>
        <v/>
      </c>
      <c r="D56" s="5" t="s">
        <v>74</v>
      </c>
      <c r="E56" s="11" t="s">
        <v>82</v>
      </c>
      <c r="F56" s="12">
        <v>272778.2</v>
      </c>
      <c r="H56" s="28"/>
    </row>
    <row r="57" spans="1:8" s="2" customFormat="1" ht="33.950000000000003" customHeight="1" x14ac:dyDescent="0.25">
      <c r="A57" s="14" t="s">
        <v>70</v>
      </c>
      <c r="B57" s="10" t="str">
        <f t="array" ref="B57">IFERROR(INDEX(#REF!,SMALL(IF(#REF!=rngInvoice,ROW(#REF!)-ROW(#REF!)), ROW(#REF!)), MATCH($B$6,#REF!, 0)),"")</f>
        <v/>
      </c>
      <c r="C57" s="5" t="str">
        <f t="array" ref="C57">IFERROR(INDEX(#REF!,SMALL(IF(#REF!=rngInvoice,ROW(#REF!)-ROW(#REF!)), ROW(#REF!)), MATCH($C$6,#REF!, 0)),"")</f>
        <v/>
      </c>
      <c r="D57" s="5" t="s">
        <v>78</v>
      </c>
      <c r="E57" s="11" t="s">
        <v>82</v>
      </c>
      <c r="F57" s="12">
        <v>45008.43</v>
      </c>
      <c r="H57" s="28"/>
    </row>
    <row r="58" spans="1:8" s="2" customFormat="1" ht="33.950000000000003" customHeight="1" x14ac:dyDescent="0.25">
      <c r="A58" s="14" t="s">
        <v>70</v>
      </c>
      <c r="B58" s="10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5" t="s">
        <v>83</v>
      </c>
      <c r="E58" s="11" t="s">
        <v>68</v>
      </c>
      <c r="F58" s="12">
        <v>111.1</v>
      </c>
      <c r="H58" s="28"/>
    </row>
    <row r="59" spans="1:8" s="2" customFormat="1" ht="33.950000000000003" customHeight="1" x14ac:dyDescent="0.25">
      <c r="A59" s="14" t="s">
        <v>85</v>
      </c>
      <c r="B59" s="10" t="str" cm="1">
        <f t="array" ref="B59">IFERROR(INDEX(#REF!,SMALL(IF(#REF!=rngInvoice,ROW(#REF!)-ROW(#REF!)), ROW(#REF!)), MATCH($B$6,#REF!, 0)),"")</f>
        <v/>
      </c>
      <c r="C59" s="5" t="str" cm="1">
        <f t="array" ref="C59">IFERROR(INDEX(#REF!,SMALL(IF(#REF!=rngInvoice,ROW(#REF!)-ROW(#REF!)), ROW(#REF!)), MATCH($C$6,#REF!, 0)),"")</f>
        <v/>
      </c>
      <c r="D59" s="11" t="s">
        <v>72</v>
      </c>
      <c r="E59" s="11" t="s">
        <v>82</v>
      </c>
      <c r="F59" s="12">
        <v>388</v>
      </c>
      <c r="H59" s="28"/>
    </row>
    <row r="60" spans="1:8" s="2" customFormat="1" ht="33.950000000000003" customHeight="1" x14ac:dyDescent="0.25">
      <c r="A60" s="14" t="s">
        <v>70</v>
      </c>
      <c r="B60" s="10" t="str" cm="1">
        <f t="array" ref="B60">IFERROR(INDEX(#REF!,SMALL(IF(#REF!=rngInvoice,ROW(#REF!)-ROW(#REF!)), ROW(#REF!)), MATCH($B$6,#REF!, 0)),"")</f>
        <v/>
      </c>
      <c r="C60" s="5" t="str" cm="1">
        <f t="array" ref="C60">IFERROR(INDEX(#REF!,SMALL(IF(#REF!=rngInvoice,ROW(#REF!)-ROW(#REF!)), ROW(#REF!)), MATCH($C$6,#REF!, 0)),"")</f>
        <v/>
      </c>
      <c r="D60" s="5" t="s">
        <v>108</v>
      </c>
      <c r="E60" s="11" t="s">
        <v>68</v>
      </c>
      <c r="F60" s="12">
        <v>327</v>
      </c>
      <c r="H60" s="28"/>
    </row>
    <row r="61" spans="1:8" ht="33.950000000000003" customHeight="1" x14ac:dyDescent="0.25">
      <c r="A61" s="14" t="s">
        <v>70</v>
      </c>
      <c r="B61" s="10" t="str" cm="1">
        <f t="array" ref="B61">IFERROR(INDEX(#REF!,SMALL(IF(#REF!=rngInvoice,ROW(#REF!)-ROW(#REF!)), ROW(#REF!)), MATCH($B$6,#REF!, 0)),"")</f>
        <v/>
      </c>
      <c r="C61" s="5" t="str" cm="1">
        <f t="array" ref="C61">IFERROR(INDEX(#REF!,SMALL(IF(#REF!=rngInvoice,ROW(#REF!)-ROW(#REF!)), ROW(#REF!)), MATCH($C$6,#REF!, 0)),"")</f>
        <v/>
      </c>
      <c r="D61" s="5" t="s">
        <v>100</v>
      </c>
      <c r="E61" s="11" t="s">
        <v>68</v>
      </c>
      <c r="F61" s="12">
        <v>5521.21</v>
      </c>
    </row>
    <row r="62" spans="1:8" ht="33.950000000000003" customHeight="1" x14ac:dyDescent="0.25">
      <c r="A62" s="14" t="s">
        <v>70</v>
      </c>
      <c r="B62" s="10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5" t="s">
        <v>104</v>
      </c>
      <c r="E62" s="11" t="s">
        <v>82</v>
      </c>
      <c r="F62" s="12">
        <v>3723.68</v>
      </c>
    </row>
    <row r="63" spans="1:8" ht="33.950000000000003" customHeight="1" x14ac:dyDescent="0.25">
      <c r="A63" s="17" t="s">
        <v>7</v>
      </c>
      <c r="B63" s="18"/>
      <c r="C63" s="19"/>
      <c r="D63" s="19"/>
      <c r="E63" s="19"/>
      <c r="F63" s="20">
        <f>SUM(F7:F62)</f>
        <v>379168.33</v>
      </c>
      <c r="G63" s="27"/>
      <c r="H63" s="1"/>
    </row>
    <row r="67" spans="6:6" ht="33.950000000000003" customHeight="1" x14ac:dyDescent="0.25">
      <c r="F67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A14:C14 C12 A12 A56:E56 A19:C19 D28 A22:C22 D24:D25 A31 C31 C52:C55 A58:E58 A17:A18 C17:C18 A15 C15:D15 A20:A21 C20:C21 A23:A26 C23:C26 A27:C30 A49:C51 A60:E63 A52:A55 E7:E55">
    <cfRule type="expression" dxfId="84" priority="259">
      <formula>MOD(ROW(),2)=0</formula>
    </cfRule>
  </conditionalFormatting>
  <conditionalFormatting sqref="F58 F60:F63 F7:F56">
    <cfRule type="expression" dxfId="83" priority="256">
      <formula>MOD(ROW(),2)=0</formula>
    </cfRule>
    <cfRule type="expression" dxfId="82" priority="257">
      <formula>MOD(ROW(),2)=1</formula>
    </cfRule>
  </conditionalFormatting>
  <conditionalFormatting sqref="A7">
    <cfRule type="expression" dxfId="81" priority="193">
      <formula>MOD(ROW(),2)=0</formula>
    </cfRule>
  </conditionalFormatting>
  <conditionalFormatting sqref="B7">
    <cfRule type="expression" dxfId="80" priority="192">
      <formula>MOD(ROW(),2)=0</formula>
    </cfRule>
  </conditionalFormatting>
  <conditionalFormatting sqref="C7">
    <cfRule type="expression" dxfId="79" priority="191">
      <formula>MOD(ROW(),2)=0</formula>
    </cfRule>
  </conditionalFormatting>
  <conditionalFormatting sqref="D7">
    <cfRule type="expression" dxfId="78" priority="190">
      <formula>MOD(ROW(),2)=0</formula>
    </cfRule>
  </conditionalFormatting>
  <conditionalFormatting sqref="B10">
    <cfRule type="expression" dxfId="77" priority="175">
      <formula>MOD(ROW(),2)=0</formula>
    </cfRule>
  </conditionalFormatting>
  <conditionalFormatting sqref="C10">
    <cfRule type="expression" dxfId="76" priority="182">
      <formula>MOD(ROW(),2)=0</formula>
    </cfRule>
  </conditionalFormatting>
  <conditionalFormatting sqref="A10">
    <cfRule type="expression" dxfId="75" priority="176">
      <formula>MOD(ROW(),2)=0</formula>
    </cfRule>
  </conditionalFormatting>
  <conditionalFormatting sqref="D17">
    <cfRule type="expression" dxfId="74" priority="133">
      <formula>MOD(ROW(),2)=0</formula>
    </cfRule>
  </conditionalFormatting>
  <conditionalFormatting sqref="D22">
    <cfRule type="expression" dxfId="73" priority="130">
      <formula>MOD(ROW(),2)=0</formula>
    </cfRule>
  </conditionalFormatting>
  <conditionalFormatting sqref="D9">
    <cfRule type="expression" dxfId="72" priority="135">
      <formula>MOD(ROW(),2)=0</formula>
    </cfRule>
  </conditionalFormatting>
  <conditionalFormatting sqref="D20">
    <cfRule type="expression" dxfId="71" priority="131">
      <formula>MOD(ROW(),2)=0</formula>
    </cfRule>
  </conditionalFormatting>
  <conditionalFormatting sqref="D51">
    <cfRule type="expression" dxfId="70" priority="110">
      <formula>MOD(ROW(),2)=0</formula>
    </cfRule>
  </conditionalFormatting>
  <conditionalFormatting sqref="A9">
    <cfRule type="expression" dxfId="69" priority="98">
      <formula>MOD(ROW(),2)=0</formula>
    </cfRule>
  </conditionalFormatting>
  <conditionalFormatting sqref="B9">
    <cfRule type="expression" dxfId="68" priority="97">
      <formula>MOD(ROW(),2)=0</formula>
    </cfRule>
  </conditionalFormatting>
  <conditionalFormatting sqref="C9">
    <cfRule type="expression" dxfId="67" priority="96">
      <formula>MOD(ROW(),2)=0</formula>
    </cfRule>
  </conditionalFormatting>
  <conditionalFormatting sqref="D23">
    <cfRule type="expression" dxfId="66" priority="92">
      <formula>MOD(ROW(),2)=0</formula>
    </cfRule>
  </conditionalFormatting>
  <conditionalFormatting sqref="B32:B39">
    <cfRule type="expression" dxfId="65" priority="89">
      <formula>MOD(ROW(),2)=0</formula>
    </cfRule>
  </conditionalFormatting>
  <conditionalFormatting sqref="A32:A39">
    <cfRule type="expression" dxfId="64" priority="90">
      <formula>MOD(ROW(),2)=0</formula>
    </cfRule>
  </conditionalFormatting>
  <conditionalFormatting sqref="C32:C48">
    <cfRule type="expression" dxfId="63" priority="88">
      <formula>MOD(ROW(),2)=0</formula>
    </cfRule>
  </conditionalFormatting>
  <conditionalFormatting sqref="A57:E57">
    <cfRule type="expression" dxfId="62" priority="77">
      <formula>MOD(ROW(),2)=0</formula>
    </cfRule>
  </conditionalFormatting>
  <conditionalFormatting sqref="D10">
    <cfRule type="expression" dxfId="61" priority="85">
      <formula>MOD(ROW(),2)=0</formula>
    </cfRule>
  </conditionalFormatting>
  <conditionalFormatting sqref="D21">
    <cfRule type="expression" dxfId="60" priority="81">
      <formula>MOD(ROW(),2)=0</formula>
    </cfRule>
  </conditionalFormatting>
  <conditionalFormatting sqref="F57">
    <cfRule type="expression" dxfId="59" priority="75">
      <formula>MOD(ROW(),2)=0</formula>
    </cfRule>
    <cfRule type="expression" dxfId="58" priority="76">
      <formula>MOD(ROW(),2)=1</formula>
    </cfRule>
  </conditionalFormatting>
  <conditionalFormatting sqref="A59:E59">
    <cfRule type="expression" dxfId="57" priority="71">
      <formula>MOD(ROW(),2)=0</formula>
    </cfRule>
  </conditionalFormatting>
  <conditionalFormatting sqref="F59">
    <cfRule type="expression" dxfId="56" priority="69">
      <formula>MOD(ROW(),2)=0</formula>
    </cfRule>
    <cfRule type="expression" dxfId="55" priority="70">
      <formula>MOD(ROW(),2)=1</formula>
    </cfRule>
  </conditionalFormatting>
  <conditionalFormatting sqref="A8">
    <cfRule type="expression" dxfId="54" priority="68">
      <formula>MOD(ROW(),2)=0</formula>
    </cfRule>
  </conditionalFormatting>
  <conditionalFormatting sqref="C8">
    <cfRule type="expression" dxfId="53" priority="66">
      <formula>MOD(ROW(),2)=0</formula>
    </cfRule>
  </conditionalFormatting>
  <conditionalFormatting sqref="D8">
    <cfRule type="expression" dxfId="52" priority="65">
      <formula>MOD(ROW(),2)=0</formula>
    </cfRule>
  </conditionalFormatting>
  <conditionalFormatting sqref="B20">
    <cfRule type="expression" dxfId="51" priority="52">
      <formula>MOD(ROW(),2)=0</formula>
    </cfRule>
  </conditionalFormatting>
  <conditionalFormatting sqref="D49:D50">
    <cfRule type="expression" dxfId="50" priority="43">
      <formula>MOD(ROW(),2)=0</formula>
    </cfRule>
  </conditionalFormatting>
  <conditionalFormatting sqref="D18">
    <cfRule type="expression" dxfId="49" priority="53">
      <formula>MOD(ROW(),2)=0</formula>
    </cfRule>
  </conditionalFormatting>
  <conditionalFormatting sqref="B25">
    <cfRule type="expression" dxfId="48" priority="50">
      <formula>MOD(ROW(),2)=0</formula>
    </cfRule>
  </conditionalFormatting>
  <conditionalFormatting sqref="B31">
    <cfRule type="expression" dxfId="47" priority="46">
      <formula>MOD(ROW(),2)=0</formula>
    </cfRule>
  </conditionalFormatting>
  <conditionalFormatting sqref="B52:B55">
    <cfRule type="expression" dxfId="46" priority="32">
      <formula>MOD(ROW(),2)=0</formula>
    </cfRule>
  </conditionalFormatting>
  <conditionalFormatting sqref="D52:D55">
    <cfRule type="expression" dxfId="45" priority="31">
      <formula>MOD(ROW(),2)=0</formula>
    </cfRule>
  </conditionalFormatting>
  <conditionalFormatting sqref="B8">
    <cfRule type="expression" dxfId="44" priority="30">
      <formula>MOD(ROW(),2)=0</formula>
    </cfRule>
  </conditionalFormatting>
  <conditionalFormatting sqref="A11">
    <cfRule type="expression" dxfId="43" priority="29">
      <formula>MOD(ROW(),2)=0</formula>
    </cfRule>
  </conditionalFormatting>
  <conditionalFormatting sqref="B11">
    <cfRule type="expression" dxfId="42" priority="28">
      <formula>MOD(ROW(),2)=0</formula>
    </cfRule>
  </conditionalFormatting>
  <conditionalFormatting sqref="C11">
    <cfRule type="expression" dxfId="41" priority="27">
      <formula>MOD(ROW(),2)=0</formula>
    </cfRule>
  </conditionalFormatting>
  <conditionalFormatting sqref="D11">
    <cfRule type="expression" dxfId="40" priority="26">
      <formula>MOD(ROW(),2)=0</formula>
    </cfRule>
  </conditionalFormatting>
  <conditionalFormatting sqref="B12">
    <cfRule type="expression" dxfId="39" priority="25">
      <formula>MOD(ROW(),2)=0</formula>
    </cfRule>
  </conditionalFormatting>
  <conditionalFormatting sqref="D13">
    <cfRule type="expression" dxfId="38" priority="24">
      <formula>MOD(ROW(),2)=0</formula>
    </cfRule>
  </conditionalFormatting>
  <conditionalFormatting sqref="D14">
    <cfRule type="expression" dxfId="37" priority="23">
      <formula>MOD(ROW(),2)=0</formula>
    </cfRule>
  </conditionalFormatting>
  <conditionalFormatting sqref="D16">
    <cfRule type="expression" dxfId="36" priority="22">
      <formula>MOD(ROW(),2)=0</formula>
    </cfRule>
  </conditionalFormatting>
  <conditionalFormatting sqref="D19">
    <cfRule type="expression" dxfId="35" priority="21">
      <formula>MOD(ROW(),2)=0</formula>
    </cfRule>
  </conditionalFormatting>
  <conditionalFormatting sqref="B26">
    <cfRule type="expression" dxfId="34" priority="20">
      <formula>MOD(ROW(),2)=0</formula>
    </cfRule>
  </conditionalFormatting>
  <conditionalFormatting sqref="D26">
    <cfRule type="expression" dxfId="33" priority="19">
      <formula>MOD(ROW(),2)=0</formula>
    </cfRule>
  </conditionalFormatting>
  <conditionalFormatting sqref="D27">
    <cfRule type="expression" dxfId="32" priority="18">
      <formula>MOD(ROW(),2)=0</formula>
    </cfRule>
  </conditionalFormatting>
  <conditionalFormatting sqref="D12">
    <cfRule type="expression" dxfId="31" priority="17">
      <formula>MOD(ROW(),2)=0</formula>
    </cfRule>
  </conditionalFormatting>
  <conditionalFormatting sqref="A13">
    <cfRule type="expression" dxfId="30" priority="16">
      <formula>MOD(ROW(),2)=0</formula>
    </cfRule>
  </conditionalFormatting>
  <conditionalFormatting sqref="B13">
    <cfRule type="expression" dxfId="29" priority="15">
      <formula>MOD(ROW(),2)=0</formula>
    </cfRule>
  </conditionalFormatting>
  <conditionalFormatting sqref="C13">
    <cfRule type="expression" dxfId="28" priority="14">
      <formula>MOD(ROW(),2)=0</formula>
    </cfRule>
  </conditionalFormatting>
  <conditionalFormatting sqref="B15">
    <cfRule type="expression" dxfId="27" priority="13">
      <formula>MOD(ROW(),2)=0</formula>
    </cfRule>
  </conditionalFormatting>
  <conditionalFormatting sqref="A16">
    <cfRule type="expression" dxfId="26" priority="12">
      <formula>MOD(ROW(),2)=0</formula>
    </cfRule>
  </conditionalFormatting>
  <conditionalFormatting sqref="B16">
    <cfRule type="expression" dxfId="25" priority="11">
      <formula>MOD(ROW(),2)=0</formula>
    </cfRule>
  </conditionalFormatting>
  <conditionalFormatting sqref="C16">
    <cfRule type="expression" dxfId="24" priority="10">
      <formula>MOD(ROW(),2)=0</formula>
    </cfRule>
  </conditionalFormatting>
  <conditionalFormatting sqref="B21">
    <cfRule type="expression" dxfId="23" priority="9">
      <formula>MOD(ROW(),2)=0</formula>
    </cfRule>
  </conditionalFormatting>
  <conditionalFormatting sqref="D29">
    <cfRule type="expression" dxfId="22" priority="8">
      <formula>MOD(ROW(),2)=0</formula>
    </cfRule>
  </conditionalFormatting>
  <conditionalFormatting sqref="D30">
    <cfRule type="expression" dxfId="21" priority="7">
      <formula>MOD(ROW(),2)=0</formula>
    </cfRule>
  </conditionalFormatting>
  <conditionalFormatting sqref="D31">
    <cfRule type="expression" dxfId="20" priority="6">
      <formula>MOD(ROW(),2)=0</formula>
    </cfRule>
  </conditionalFormatting>
  <conditionalFormatting sqref="D32 D34:D48">
    <cfRule type="expression" dxfId="19" priority="5">
      <formula>MOD(ROW(),2)=0</formula>
    </cfRule>
  </conditionalFormatting>
  <conditionalFormatting sqref="D33">
    <cfRule type="expression" dxfId="18" priority="4">
      <formula>MOD(ROW(),2)=0</formula>
    </cfRule>
  </conditionalFormatting>
  <conditionalFormatting sqref="A40:A44 A46:A48">
    <cfRule type="expression" dxfId="17" priority="3">
      <formula>MOD(ROW(),2)=0</formula>
    </cfRule>
  </conditionalFormatting>
  <conditionalFormatting sqref="B40:B44 B46:B48">
    <cfRule type="expression" dxfId="16" priority="2">
      <formula>MOD(ROW(),2)=0</formula>
    </cfRule>
  </conditionalFormatting>
  <conditionalFormatting sqref="A45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64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15</v>
      </c>
      <c r="B2" s="41"/>
      <c r="C2" s="23" t="s">
        <v>0</v>
      </c>
      <c r="D2" s="43" t="s">
        <v>81</v>
      </c>
      <c r="E2" s="43"/>
      <c r="F2" s="4"/>
    </row>
    <row r="3" spans="1:6" ht="49.5" customHeight="1" x14ac:dyDescent="0.25">
      <c r="A3" s="42" t="s">
        <v>65</v>
      </c>
      <c r="B3" s="42"/>
      <c r="C3" s="24" t="s">
        <v>80</v>
      </c>
      <c r="D3" s="44"/>
      <c r="E3" s="44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9" t="s">
        <v>12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Prosinac 2025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2024-11-14T09:38:26Z</cp:lastPrinted>
  <dcterms:created xsi:type="dcterms:W3CDTF">2016-11-01T03:33:07Z</dcterms:created>
  <dcterms:modified xsi:type="dcterms:W3CDTF">2026-01-19T10:27:39Z</dcterms:modified>
</cp:coreProperties>
</file>