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E15E2806-4F41-4F8B-B225-83AF85930460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SIJEČANJ " sheetId="1" state="hidden" r:id="rId1"/>
    <sheet name="TRAVANJ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TRAVANJ!#REF!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TRAVANJ!#REF!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9" l="1"/>
  <c r="F44" i="9"/>
  <c r="B43" i="9" a="1"/>
  <c r="B43" i="9" s="1"/>
  <c r="C43" i="9" a="1"/>
  <c r="C43" i="9"/>
  <c r="F14" i="9"/>
  <c r="F7" i="9"/>
  <c r="F10" i="9"/>
  <c r="F34" i="9"/>
  <c r="F13" i="9"/>
  <c r="F31" i="9"/>
  <c r="F9" i="9"/>
  <c r="F8" i="9"/>
  <c r="F11" i="9"/>
  <c r="B42" i="9" a="1"/>
  <c r="B42" i="9" s="1"/>
  <c r="C42" i="9" a="1"/>
  <c r="C42" i="9" s="1"/>
  <c r="B44" i="9" a="1"/>
  <c r="B44" i="9" s="1"/>
  <c r="C44" i="9" a="1"/>
  <c r="C44" i="9" s="1"/>
  <c r="B46" i="9" a="1"/>
  <c r="B46" i="9" s="1"/>
  <c r="C46" i="9" a="1"/>
  <c r="C46" i="9" s="1"/>
  <c r="B47" i="9" a="1"/>
  <c r="B47" i="9" s="1"/>
  <c r="C47" i="9" a="1"/>
  <c r="C47" i="9" s="1"/>
  <c r="B45" i="9" a="1"/>
  <c r="B45" i="9" s="1"/>
  <c r="C45" i="9" a="1"/>
  <c r="C45" i="9" s="1"/>
  <c r="B48" i="9" a="1"/>
  <c r="B48" i="9" s="1"/>
  <c r="C48" i="9" a="1"/>
  <c r="C48" i="9" s="1"/>
  <c r="B49" i="9" a="1"/>
  <c r="B49" i="9" s="1"/>
  <c r="C49" i="9" a="1"/>
  <c r="C49" i="9" s="1"/>
  <c r="F38" i="1" l="1"/>
  <c r="F51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<sst xmlns="http://schemas.openxmlformats.org/spreadsheetml/2006/main" count="301" uniqueCount="127">
  <si>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</si>
  <si>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</si>
  <si>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</si>
  <si>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</si>
  <si>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</si>
  <si>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</si>
  <si>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</si>
  <si>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</si>
  <si>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</si>
  <si>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</si>
  <si>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</si>
  <si>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</si>
  <si>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</si>
  <si>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</si>
  <si>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</si>
  <si>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</si>
  <si>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</si>
  <si>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</si>
  <si>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</si>
  <si>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</si>
  <si>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</si>
  <si>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</si>
  <si>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</si>
  <si>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</si>
  <si>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</si>
  <si>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</si>
  <si>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</si>
  <si>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</si>
  <si>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</si>
  <si>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</si>
  <si>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</si>
  <si>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</si>
  <si>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</si>
  <si>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</si>
  <si>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</si>
  <si>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</si>
  <si>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</si>
  <si>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</si>
  <si>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</si>
  <si>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</si>
  <si>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</si>
  <si>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</si>
  <si>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</si>
  <si>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</si>
  <si>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</si>
  <si>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</si>
  <si>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</si>
  <si>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</si>
  <si>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</si>
  <si>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</si>
  <si>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</si>
  <si>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</si>
  <si>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</si>
  <si>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</si>
  <si>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</si>
  <si>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</si>
  <si>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</si>
  <si>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</si>
  <si>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</si>
  <si>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</si>
  <si>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</si>
  <si>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</si>
  <si>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</si>
  <si>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</si>
  <si>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</si>
  <si>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</si>
  <si>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</si>
  <si>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</si>
  <si>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</si>
  <si>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</si>
  <si>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</si>
  <si>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</si>
  <si>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</si>
  <si>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</si>
  <si>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</si>
  <si>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</si>
  <si>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</si>
  <si>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</si>
  <si>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</si>
  <si>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</si>
  <si>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</si>
  <si>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</si>
  <si>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32211 - UREDSKI MATERIJAL</t>
  </si>
  <si>
    <t>32349 - OSTALE KOMUNALNE USLUGE</t>
  </si>
  <si>
    <t>TELEMACH HRVATSKA D.O.O.</t>
  </si>
  <si>
    <t>HRVATSKI TELEKOM D.D.</t>
  </si>
  <si>
    <t>VIRKOM D.O.O.</t>
  </si>
  <si>
    <t>VELIKA GORICA</t>
  </si>
  <si>
    <t>FINANCIJSKA AGENCIJA</t>
  </si>
  <si>
    <t>A1 HRVATSKA D.O.O.</t>
  </si>
  <si>
    <t>GRAD VIROVITICA</t>
  </si>
  <si>
    <t>BRANA D.O.O.</t>
  </si>
  <si>
    <t>NARODNE NOVINE D.D.</t>
  </si>
  <si>
    <t>32121 - NAKNADE ZA PRIJEVOZ NA POSAO I S POSLA</t>
  </si>
  <si>
    <t>32111 - DNEVNICE ZA SLUŽBENI PUT U ZEMLJI</t>
  </si>
  <si>
    <t>32115 - PRIJEVOZ NA SLUŽBENOM PUTOVANJU U ZEMLJI</t>
  </si>
  <si>
    <t>MINISTARSTVO ZNANOSTI I OBRAZOVANJA</t>
  </si>
  <si>
    <t>32372 - UGOVORI O DJELU</t>
  </si>
  <si>
    <t xml:space="preserve">DRŽAVNI PRORAČUN RH </t>
  </si>
  <si>
    <t>Travanj 2024.g.</t>
  </si>
  <si>
    <t>ŠANTIĆ PROMET D.O.O.</t>
  </si>
  <si>
    <t>CABUNA</t>
  </si>
  <si>
    <t>AUTOPRIJEVOZNIK ŽELJKO ŠUBIĆ</t>
  </si>
  <si>
    <t>PITOMAČA</t>
  </si>
  <si>
    <t>GRAFITI BECKER D.O.O.</t>
  </si>
  <si>
    <t xml:space="preserve">32391 - GRAFIČKE I TISKARSKE USLUGE </t>
  </si>
  <si>
    <t>GRAWE HRVATSKA D.D.</t>
  </si>
  <si>
    <t>32921 - PREMIJE OSIGURANJA PRIJEVOZNIH SREDSTAVA</t>
  </si>
  <si>
    <t>KTC D.D. P-4A VIROVITICA</t>
  </si>
  <si>
    <t xml:space="preserve">32342 - IZNOŠENJE I ODVOZ SMEĆA </t>
  </si>
  <si>
    <t>SOLDERED ELECTRONICS D.O.O.</t>
  </si>
  <si>
    <t>ROLOMONT D.O.O.</t>
  </si>
  <si>
    <t>SUHOPOLJE</t>
  </si>
  <si>
    <t xml:space="preserve">32329 - OSTALE USLUGE TEKUĆEG I INVESTICIJSKOG ODRŽAVANJA </t>
  </si>
  <si>
    <t>HP - HRVATSKA POŠTA D.D.</t>
  </si>
  <si>
    <t>AGROSERVIS - STP D.O.O.</t>
  </si>
  <si>
    <t>32394 - USLUGE PRI REGISTRACIJI PRIJEVOZNIH SREDSTAVA</t>
  </si>
  <si>
    <t xml:space="preserve">32214 - MATERIJAL I SREDSTVA ZA ČIŠĆENJE I ODRŽAVANJE </t>
  </si>
  <si>
    <t>TERMO JOSO J.D.O.O.</t>
  </si>
  <si>
    <t>32329 - HITNE INTERVENCIJE</t>
  </si>
  <si>
    <t>FUTURA D.O.O.</t>
  </si>
  <si>
    <t>GRAFOPROJEKT</t>
  </si>
  <si>
    <t>ARDENTER D.O.O.</t>
  </si>
  <si>
    <t>LIVANA</t>
  </si>
  <si>
    <t>32329 - INSPEKCIJSKI NALAZI</t>
  </si>
  <si>
    <t>GOJA D.O.O.</t>
  </si>
  <si>
    <t>32112 - DNEVNICE ZA SLUŽBENI PUT U INOZEMSTVU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</si>
</sst>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02"/>
      <tableStyleElement type="headerRow" dxfId="101"/>
      <tableStyleElement type="totalRow" dxfId="100"/>
      <tableStyleElement type="firstColumn" dxfId="99"/>
      <tableStyleElement type="lastColumn" dxfId="98"/>
      <tableStyleElement type="firstRowStripe" dxfId="97"/>
      <tableStyleElement type="firstColumnStripe" dxfId="9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95" totalsRowDxfId="94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93" totalsRowDxfId="9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91" totalsRowDxfId="90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9" totalsRowDxfId="88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87" totalsRowDxfId="86"/>
    <tableColumn id="1" xr3:uid="{00000000-0010-0000-0000-000001000000}" name="Naziv platitelja " dataDxfId="85" totalsRowDxfId="84"/>
    <tableColumn id="11" xr3:uid="{00000000-0010-0000-0000-00000B000000}" name="Iznos" totalsRowFunction="count" dataDxfId="83" totalsRowDxfId="8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1" dataDxfId="81" totalsRowDxfId="80">
  <autoFilter ref="A6:F51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79" totalsRowDxfId="78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77" totalsRowDxfId="76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75" totalsRowDxfId="74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73" totalsRowDxfId="72"/>
    <tableColumn id="1" xr3:uid="{00000000-0010-0000-0100-000001000000}" name="Naziv platitelja " dataDxfId="71" totalsRowDxfId="70"/>
    <tableColumn id="11" xr3:uid="{00000000-0010-0000-0100-00000B000000}" name="Iznos" totalsRowFunction="count" dataDxfId="69" totalsRowDxfId="6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67" dataDxfId="66" totalsRowDxfId="65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64" totalsRowDxfId="63"/>
    <tableColumn id="8" xr3:uid="{00000000-0010-0000-0200-000008000000}" name="OIB primatelja" dataDxfId="62" totalsRowDxfId="61" dataCellStyle="Normalno"/>
    <tableColumn id="10" xr3:uid="{00000000-0010-0000-0200-00000A000000}" name="Sjedište primatelja" dataDxfId="60" totalsRowDxfId="59" dataCellStyle="Normalno"/>
    <tableColumn id="3" xr3:uid="{00000000-0010-0000-0200-000003000000}" name="Vrsta rashoda i izdatka" dataDxfId="58" totalsRowDxfId="57"/>
    <tableColumn id="11" xr3:uid="{00000000-0010-0000-0200-00000B000000}" name="Iznos" totalsRowFunction="count" dataDxfId="56" totalsRowDxfId="5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54" priority="7">
      <formula>MOD(ROW(),2)=0</formula>
    </cfRule>
  </conditionalFormatting>
  <conditionalFormatting sqref="A7:E7 A8:D11 E8:E31">
    <cfRule type="expression" dxfId="53" priority="6">
      <formula>MOD(ROW(),2)=0</formula>
    </cfRule>
  </conditionalFormatting>
  <conditionalFormatting sqref="C12:D16 D18 C19:D22 A23:D24 A25:C26 C17 A27:D31 A32:E37">
    <cfRule type="expression" dxfId="52" priority="25">
      <formula>MOD(ROW(),2)=0</formula>
    </cfRule>
  </conditionalFormatting>
  <conditionalFormatting sqref="D25:D26">
    <cfRule type="expression" dxfId="51" priority="3">
      <formula>MOD(ROW(),2)=0</formula>
    </cfRule>
  </conditionalFormatting>
  <conditionalFormatting sqref="F7:F38">
    <cfRule type="expression" dxfId="50" priority="4">
      <formula>MOD(ROW(),2)=0</formula>
    </cfRule>
    <cfRule type="expression" dxfId="49" priority="5">
      <formula>MOD(ROW(),2)=1</formula>
    </cfRule>
  </conditionalFormatting>
  <conditionalFormatting sqref="D17">
    <cfRule type="expression" dxfId="48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55"/>
  <sheetViews>
    <sheetView showGridLines="0" tabSelected="1" topLeftCell="A31" zoomScaleNormal="100" workbookViewId="0">
      <selection activeCell="F51" sqref="F51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7.28515625" style="8" customWidth="1"/>
    <col min="4" max="4" width="53.855468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99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91</v>
      </c>
      <c r="B7" s="10">
        <v>84154988927</v>
      </c>
      <c r="C7" s="5" t="s">
        <v>22</v>
      </c>
      <c r="D7" s="11" t="s">
        <v>52</v>
      </c>
      <c r="E7" s="11" t="s">
        <v>67</v>
      </c>
      <c r="F7" s="12">
        <f>97.28+97.28+94.61+94.61</f>
        <v>383.78000000000003</v>
      </c>
      <c r="H7" s="28"/>
    </row>
    <row r="8" spans="1:8" s="2" customFormat="1" ht="33.75" customHeight="1" x14ac:dyDescent="0.25">
      <c r="A8" s="7" t="s">
        <v>100</v>
      </c>
      <c r="B8" s="10">
        <v>26398991713</v>
      </c>
      <c r="C8" s="5" t="s">
        <v>101</v>
      </c>
      <c r="D8" s="11" t="s">
        <v>50</v>
      </c>
      <c r="E8" s="11" t="s">
        <v>68</v>
      </c>
      <c r="F8" s="12">
        <f>118.9+594.18</f>
        <v>713.07999999999993</v>
      </c>
      <c r="H8" s="28"/>
    </row>
    <row r="9" spans="1:8" s="2" customFormat="1" ht="34.5" customHeight="1" x14ac:dyDescent="0.25">
      <c r="A9" s="7" t="s">
        <v>25</v>
      </c>
      <c r="B9" s="10">
        <v>48092682308</v>
      </c>
      <c r="C9" s="5" t="s">
        <v>22</v>
      </c>
      <c r="D9" s="11" t="s">
        <v>50</v>
      </c>
      <c r="E9" s="11" t="s">
        <v>68</v>
      </c>
      <c r="F9" s="12">
        <f>514.35+264.75+61.89+47.03</f>
        <v>888.02</v>
      </c>
      <c r="H9" s="28"/>
    </row>
    <row r="10" spans="1:8" s="2" customFormat="1" ht="33.75" customHeight="1" x14ac:dyDescent="0.25">
      <c r="A10" s="7" t="s">
        <v>102</v>
      </c>
      <c r="B10" s="10">
        <v>20935413004</v>
      </c>
      <c r="C10" s="5" t="s">
        <v>103</v>
      </c>
      <c r="D10" s="5" t="s">
        <v>23</v>
      </c>
      <c r="E10" s="11" t="s">
        <v>67</v>
      </c>
      <c r="F10" s="12">
        <f>150+400</f>
        <v>550</v>
      </c>
      <c r="H10" s="28"/>
    </row>
    <row r="11" spans="1:8" s="2" customFormat="1" ht="33.75" customHeight="1" x14ac:dyDescent="0.25">
      <c r="A11" s="7" t="s">
        <v>104</v>
      </c>
      <c r="B11" s="10">
        <v>52660522861</v>
      </c>
      <c r="C11" s="5" t="s">
        <v>22</v>
      </c>
      <c r="D11" s="5" t="s">
        <v>105</v>
      </c>
      <c r="E11" s="11" t="s">
        <v>68</v>
      </c>
      <c r="F11" s="12">
        <f>66.25+42.5+10+93.75</f>
        <v>212.5</v>
      </c>
      <c r="H11" s="28"/>
    </row>
    <row r="12" spans="1:8" s="2" customFormat="1" ht="37.5" customHeight="1" x14ac:dyDescent="0.25">
      <c r="A12" s="7" t="s">
        <v>106</v>
      </c>
      <c r="B12" s="26">
        <v>28406115764</v>
      </c>
      <c r="C12" s="5" t="s">
        <v>3</v>
      </c>
      <c r="D12" s="11" t="s">
        <v>107</v>
      </c>
      <c r="E12" s="11" t="s">
        <v>68</v>
      </c>
      <c r="F12" s="12">
        <v>174.88</v>
      </c>
      <c r="H12" s="28"/>
    </row>
    <row r="13" spans="1:8" s="2" customFormat="1" ht="40.5" customHeight="1" x14ac:dyDescent="0.25">
      <c r="A13" s="7" t="s">
        <v>108</v>
      </c>
      <c r="B13" s="16">
        <v>95970838122</v>
      </c>
      <c r="C13" s="5" t="s">
        <v>22</v>
      </c>
      <c r="D13" s="11" t="s">
        <v>50</v>
      </c>
      <c r="E13" s="11" t="s">
        <v>68</v>
      </c>
      <c r="F13" s="12">
        <f>30.26+76.88</f>
        <v>107.14</v>
      </c>
      <c r="H13" s="28"/>
    </row>
    <row r="14" spans="1:8" s="2" customFormat="1" ht="40.5" customHeight="1" x14ac:dyDescent="0.25">
      <c r="A14" s="7" t="s">
        <v>89</v>
      </c>
      <c r="B14" s="26">
        <v>29524210204</v>
      </c>
      <c r="C14" s="5" t="s">
        <v>3</v>
      </c>
      <c r="D14" s="11" t="s">
        <v>37</v>
      </c>
      <c r="E14" s="11" t="s">
        <v>68</v>
      </c>
      <c r="F14" s="12">
        <f>71.26+74.98+70.28+75.63+71.83</f>
        <v>363.97999999999996</v>
      </c>
      <c r="H14" s="28"/>
    </row>
    <row r="15" spans="1:8" s="2" customFormat="1" ht="44.25" customHeight="1" x14ac:dyDescent="0.25">
      <c r="A15" s="7" t="s">
        <v>31</v>
      </c>
      <c r="B15" s="16">
        <v>54521868069</v>
      </c>
      <c r="C15" s="5" t="s">
        <v>22</v>
      </c>
      <c r="D15" s="5" t="s">
        <v>109</v>
      </c>
      <c r="E15" s="11" t="s">
        <v>68</v>
      </c>
      <c r="F15" s="12">
        <v>65.349999999999994</v>
      </c>
      <c r="H15" s="28"/>
    </row>
    <row r="16" spans="1:8" s="2" customFormat="1" ht="40.5" customHeight="1" x14ac:dyDescent="0.25">
      <c r="A16" s="7" t="s">
        <v>110</v>
      </c>
      <c r="B16" s="22">
        <v>83200237288</v>
      </c>
      <c r="C16" s="5" t="s">
        <v>4</v>
      </c>
      <c r="D16" s="11" t="s">
        <v>50</v>
      </c>
      <c r="E16" s="11" t="s">
        <v>68</v>
      </c>
      <c r="F16" s="12">
        <v>76.19</v>
      </c>
      <c r="H16" s="28"/>
    </row>
    <row r="17" spans="1:8" s="2" customFormat="1" ht="40.5" customHeight="1" x14ac:dyDescent="0.25">
      <c r="A17" s="7" t="s">
        <v>111</v>
      </c>
      <c r="B17" s="22">
        <v>91225149901</v>
      </c>
      <c r="C17" s="5" t="s">
        <v>112</v>
      </c>
      <c r="D17" s="11" t="s">
        <v>113</v>
      </c>
      <c r="E17" s="11" t="s">
        <v>67</v>
      </c>
      <c r="F17" s="12">
        <v>1003.13</v>
      </c>
      <c r="H17" s="28"/>
    </row>
    <row r="18" spans="1:8" s="2" customFormat="1" ht="51.75" customHeight="1" x14ac:dyDescent="0.25">
      <c r="A18" s="7" t="s">
        <v>84</v>
      </c>
      <c r="B18" s="22">
        <v>70133616033</v>
      </c>
      <c r="C18" s="5" t="s">
        <v>3</v>
      </c>
      <c r="D18" s="11" t="s">
        <v>37</v>
      </c>
      <c r="E18" s="11" t="s">
        <v>68</v>
      </c>
      <c r="F18" s="12">
        <v>33.46</v>
      </c>
      <c r="H18" s="28"/>
    </row>
    <row r="19" spans="1:8" s="2" customFormat="1" ht="40.5" customHeight="1" x14ac:dyDescent="0.25">
      <c r="A19" s="7" t="s">
        <v>85</v>
      </c>
      <c r="B19" s="16">
        <v>81793146560</v>
      </c>
      <c r="C19" s="5" t="s">
        <v>3</v>
      </c>
      <c r="D19" s="11" t="s">
        <v>37</v>
      </c>
      <c r="E19" s="11" t="s">
        <v>68</v>
      </c>
      <c r="F19" s="12">
        <v>11.61</v>
      </c>
      <c r="H19" s="28"/>
    </row>
    <row r="20" spans="1:8" s="2" customFormat="1" ht="40.5" customHeight="1" x14ac:dyDescent="0.25">
      <c r="A20" s="7" t="s">
        <v>114</v>
      </c>
      <c r="B20" s="22">
        <v>87311810356</v>
      </c>
      <c r="C20" s="5" t="s">
        <v>87</v>
      </c>
      <c r="D20" s="5" t="s">
        <v>35</v>
      </c>
      <c r="E20" s="11" t="s">
        <v>68</v>
      </c>
      <c r="F20" s="12">
        <v>37.6</v>
      </c>
      <c r="H20" s="28"/>
    </row>
    <row r="21" spans="1:8" s="2" customFormat="1" ht="40.5" customHeight="1" x14ac:dyDescent="0.25">
      <c r="A21" s="7" t="s">
        <v>88</v>
      </c>
      <c r="B21" s="16">
        <v>85821130368</v>
      </c>
      <c r="C21" s="5" t="s">
        <v>3</v>
      </c>
      <c r="D21" s="5" t="s">
        <v>28</v>
      </c>
      <c r="E21" s="11" t="s">
        <v>68</v>
      </c>
      <c r="F21" s="12">
        <v>2.16</v>
      </c>
      <c r="H21" s="28"/>
    </row>
    <row r="22" spans="1:8" s="2" customFormat="1" ht="50.25" customHeight="1" x14ac:dyDescent="0.25">
      <c r="A22" s="14" t="s">
        <v>115</v>
      </c>
      <c r="B22" s="22">
        <v>61160611372</v>
      </c>
      <c r="C22" s="5" t="s">
        <v>22</v>
      </c>
      <c r="D22" s="5" t="s">
        <v>116</v>
      </c>
      <c r="E22" s="11" t="s">
        <v>68</v>
      </c>
      <c r="F22" s="12">
        <v>141.33000000000001</v>
      </c>
      <c r="H22" s="28"/>
    </row>
    <row r="23" spans="1:8" s="2" customFormat="1" ht="36.75" customHeight="1" x14ac:dyDescent="0.25">
      <c r="A23" s="7" t="s">
        <v>39</v>
      </c>
      <c r="B23" s="16">
        <v>95970838122</v>
      </c>
      <c r="C23" s="5" t="s">
        <v>22</v>
      </c>
      <c r="D23" s="11" t="s">
        <v>117</v>
      </c>
      <c r="E23" s="11" t="s">
        <v>68</v>
      </c>
      <c r="F23" s="12">
        <v>123.73</v>
      </c>
      <c r="H23" s="28"/>
    </row>
    <row r="24" spans="1:8" s="2" customFormat="1" ht="48" customHeight="1" x14ac:dyDescent="0.25">
      <c r="A24" s="14" t="s">
        <v>118</v>
      </c>
      <c r="B24" s="10">
        <v>59122672823</v>
      </c>
      <c r="C24" s="5" t="s">
        <v>112</v>
      </c>
      <c r="D24" s="11" t="s">
        <v>119</v>
      </c>
      <c r="E24" s="11" t="s">
        <v>68</v>
      </c>
      <c r="F24" s="12">
        <v>1375</v>
      </c>
      <c r="H24" s="28"/>
    </row>
    <row r="25" spans="1:8" s="2" customFormat="1" ht="33.75" customHeight="1" x14ac:dyDescent="0.25">
      <c r="A25" s="14" t="s">
        <v>30</v>
      </c>
      <c r="B25" s="10">
        <v>63073332379</v>
      </c>
      <c r="C25" s="5" t="s">
        <v>3</v>
      </c>
      <c r="D25" s="11" t="s">
        <v>32</v>
      </c>
      <c r="E25" s="11" t="s">
        <v>68</v>
      </c>
      <c r="F25" s="12">
        <v>1631.12</v>
      </c>
      <c r="H25" s="28"/>
    </row>
    <row r="26" spans="1:8" s="2" customFormat="1" ht="33.75" customHeight="1" x14ac:dyDescent="0.25">
      <c r="A26" s="7" t="s">
        <v>90</v>
      </c>
      <c r="B26" s="10">
        <v>89075064271</v>
      </c>
      <c r="C26" s="5" t="s">
        <v>22</v>
      </c>
      <c r="D26" s="11" t="s">
        <v>83</v>
      </c>
      <c r="E26" s="11" t="s">
        <v>68</v>
      </c>
      <c r="F26" s="12">
        <v>896.5</v>
      </c>
      <c r="H26" s="28"/>
    </row>
    <row r="27" spans="1:8" s="2" customFormat="1" ht="42.75" customHeight="1" x14ac:dyDescent="0.25">
      <c r="A27" s="7" t="s">
        <v>86</v>
      </c>
      <c r="B27" s="10">
        <v>55802054231</v>
      </c>
      <c r="C27" s="5" t="s">
        <v>22</v>
      </c>
      <c r="D27" s="11" t="s">
        <v>46</v>
      </c>
      <c r="E27" s="11" t="s">
        <v>68</v>
      </c>
      <c r="F27" s="12">
        <v>400.73</v>
      </c>
      <c r="H27" s="28"/>
    </row>
    <row r="28" spans="1:8" s="2" customFormat="1" ht="48.75" customHeight="1" x14ac:dyDescent="0.25">
      <c r="A28" s="7" t="s">
        <v>49</v>
      </c>
      <c r="B28" s="10">
        <v>3444881671</v>
      </c>
      <c r="C28" s="5" t="s">
        <v>22</v>
      </c>
      <c r="D28" s="11" t="s">
        <v>50</v>
      </c>
      <c r="E28" s="11" t="s">
        <v>68</v>
      </c>
      <c r="F28" s="12">
        <v>344.68</v>
      </c>
      <c r="H28" s="28"/>
    </row>
    <row r="29" spans="1:8" s="2" customFormat="1" ht="51.75" customHeight="1" x14ac:dyDescent="0.25">
      <c r="A29" s="7" t="s">
        <v>92</v>
      </c>
      <c r="B29" s="10">
        <v>64546066176</v>
      </c>
      <c r="C29" s="5" t="s">
        <v>3</v>
      </c>
      <c r="D29" s="11" t="s">
        <v>82</v>
      </c>
      <c r="E29" s="11" t="s">
        <v>68</v>
      </c>
      <c r="F29" s="12">
        <v>23.48</v>
      </c>
      <c r="H29" s="28"/>
    </row>
    <row r="30" spans="1:8" s="2" customFormat="1" ht="33.950000000000003" customHeight="1" x14ac:dyDescent="0.25">
      <c r="A30" s="7" t="s">
        <v>120</v>
      </c>
      <c r="B30" s="26">
        <v>13246844539</v>
      </c>
      <c r="C30" s="5" t="s">
        <v>22</v>
      </c>
      <c r="D30" s="11" t="s">
        <v>26</v>
      </c>
      <c r="E30" s="11" t="s">
        <v>67</v>
      </c>
      <c r="F30" s="12">
        <v>133.91</v>
      </c>
      <c r="H30" s="28"/>
    </row>
    <row r="31" spans="1:8" s="2" customFormat="1" ht="33.950000000000003" customHeight="1" x14ac:dyDescent="0.25">
      <c r="A31" s="7" t="s">
        <v>47</v>
      </c>
      <c r="B31" s="10">
        <v>41317489366</v>
      </c>
      <c r="C31" s="5" t="s">
        <v>4</v>
      </c>
      <c r="D31" s="11" t="s">
        <v>48</v>
      </c>
      <c r="E31" s="11" t="s">
        <v>67</v>
      </c>
      <c r="F31" s="12">
        <f>4899.22+281.14</f>
        <v>5180.3600000000006</v>
      </c>
      <c r="H31" s="28"/>
    </row>
    <row r="32" spans="1:8" s="2" customFormat="1" ht="33.950000000000003" customHeight="1" x14ac:dyDescent="0.25">
      <c r="A32" s="7" t="s">
        <v>121</v>
      </c>
      <c r="B32" s="10">
        <v>40897098424</v>
      </c>
      <c r="C32" s="5" t="s">
        <v>22</v>
      </c>
      <c r="D32" s="5" t="s">
        <v>105</v>
      </c>
      <c r="E32" s="11" t="s">
        <v>68</v>
      </c>
      <c r="F32" s="12">
        <v>75.5</v>
      </c>
      <c r="H32" s="28"/>
    </row>
    <row r="33" spans="1:8" s="2" customFormat="1" ht="40.5" customHeight="1" x14ac:dyDescent="0.25">
      <c r="A33" s="7" t="s">
        <v>122</v>
      </c>
      <c r="B33" s="22">
        <v>57293115850</v>
      </c>
      <c r="C33" s="5" t="s">
        <v>123</v>
      </c>
      <c r="D33" s="11" t="s">
        <v>124</v>
      </c>
      <c r="E33" s="11" t="s">
        <v>68</v>
      </c>
      <c r="F33" s="12">
        <v>425</v>
      </c>
      <c r="H33" s="28"/>
    </row>
    <row r="34" spans="1:8" s="2" customFormat="1" ht="33.950000000000003" customHeight="1" x14ac:dyDescent="0.25">
      <c r="A34" s="7" t="s">
        <v>125</v>
      </c>
      <c r="B34" s="10">
        <v>42545387830</v>
      </c>
      <c r="C34" s="5" t="s">
        <v>22</v>
      </c>
      <c r="D34" s="11" t="s">
        <v>113</v>
      </c>
      <c r="E34" s="11" t="s">
        <v>67</v>
      </c>
      <c r="F34" s="12">
        <f>30+50.25</f>
        <v>80.25</v>
      </c>
      <c r="H34" s="28"/>
    </row>
    <row r="35" spans="1:8" s="2" customFormat="1" ht="33.950000000000003" customHeight="1" x14ac:dyDescent="0.25">
      <c r="A35" s="7" t="s">
        <v>58</v>
      </c>
      <c r="B35" s="10">
        <v>14506572540</v>
      </c>
      <c r="C35" s="5" t="s">
        <v>3</v>
      </c>
      <c r="D35" s="5" t="s">
        <v>59</v>
      </c>
      <c r="E35" s="11" t="s">
        <v>68</v>
      </c>
      <c r="F35" s="12">
        <v>315.44</v>
      </c>
      <c r="H35" s="28"/>
    </row>
    <row r="36" spans="1:8" s="2" customFormat="1" ht="33.950000000000003" hidden="1" customHeight="1" x14ac:dyDescent="0.25">
      <c r="A36" s="7"/>
      <c r="B36" s="10"/>
      <c r="C36" s="5"/>
      <c r="D36" s="11"/>
      <c r="E36" s="11"/>
      <c r="F36" s="12"/>
      <c r="H36" s="28"/>
    </row>
    <row r="37" spans="1:8" s="2" customFormat="1" ht="33.950000000000003" hidden="1" customHeight="1" x14ac:dyDescent="0.25">
      <c r="A37" s="14"/>
      <c r="B37" s="10"/>
      <c r="C37" s="5"/>
      <c r="D37" s="11"/>
      <c r="E37" s="11"/>
      <c r="F37" s="12"/>
      <c r="H37" s="28"/>
    </row>
    <row r="38" spans="1:8" s="2" customFormat="1" ht="33.950000000000003" hidden="1" customHeight="1" x14ac:dyDescent="0.25">
      <c r="A38" s="14"/>
      <c r="B38" s="10"/>
      <c r="C38" s="5"/>
      <c r="D38" s="11"/>
      <c r="E38" s="11"/>
      <c r="F38" s="12"/>
      <c r="H38" s="28"/>
    </row>
    <row r="39" spans="1:8" s="2" customFormat="1" ht="33.950000000000003" hidden="1" customHeight="1" x14ac:dyDescent="0.25">
      <c r="A39" s="14"/>
      <c r="B39" s="10"/>
      <c r="C39" s="5"/>
      <c r="D39" s="11"/>
      <c r="E39" s="11"/>
      <c r="F39" s="12"/>
      <c r="H39" s="28"/>
    </row>
    <row r="40" spans="1:8" s="2" customFormat="1" ht="33.950000000000003" hidden="1" customHeight="1" x14ac:dyDescent="0.25">
      <c r="A40" s="14"/>
      <c r="B40" s="10"/>
      <c r="C40" s="5"/>
      <c r="D40" s="11"/>
      <c r="E40" s="11"/>
      <c r="F40" s="12"/>
      <c r="H40" s="28"/>
    </row>
    <row r="41" spans="1:8" s="2" customFormat="1" ht="33.950000000000003" customHeight="1" x14ac:dyDescent="0.25">
      <c r="A41" s="14" t="s">
        <v>5</v>
      </c>
      <c r="B41" s="10"/>
      <c r="C41" s="5"/>
      <c r="D41" s="5" t="s">
        <v>93</v>
      </c>
      <c r="E41" s="11" t="s">
        <v>68</v>
      </c>
      <c r="F41" s="12">
        <v>2018.42</v>
      </c>
      <c r="H41" s="28"/>
    </row>
    <row r="42" spans="1:8" s="2" customFormat="1" ht="33.950000000000003" customHeight="1" x14ac:dyDescent="0.25">
      <c r="A42" s="14" t="s">
        <v>70</v>
      </c>
      <c r="B42" s="10" t="str">
        <f t="array" ref="B42">IFERROR(INDEX(#REF!,SMALL(IF(#REF!=rngInvoice,ROW(#REF!)-ROW(#REF!)), ROW(36:36)), MATCH($B$6,#REF!, 0)),"")</f>
        <v/>
      </c>
      <c r="C42" s="5" t="str">
        <f t="array" ref="C42">IFERROR(INDEX(#REF!,SMALL(IF(#REF!=rngInvoice,ROW(#REF!)-ROW(#REF!)), ROW(36:36)), MATCH($C$6,#REF!, 0)),"")</f>
        <v/>
      </c>
      <c r="D42" s="5" t="s">
        <v>94</v>
      </c>
      <c r="E42" s="11" t="s">
        <v>68</v>
      </c>
      <c r="F42" s="12">
        <f>150+30+30</f>
        <v>210</v>
      </c>
      <c r="H42" s="28"/>
    </row>
    <row r="43" spans="1:8" s="2" customFormat="1" ht="33.950000000000003" customHeight="1" x14ac:dyDescent="0.25">
      <c r="A43" s="14" t="s">
        <v>70</v>
      </c>
      <c r="B43" s="10" t="str" cm="1">
        <f t="array" ref="B43">IFERROR(INDEX(#REF!,SMALL(IF(#REF!=rngInvoice,ROW(#REF!)-ROW(#REF!)), ROW(37:37)), MATCH($B$6,#REF!, 0)),"")</f>
        <v/>
      </c>
      <c r="C43" s="5" t="str" cm="1">
        <f t="array" ref="C43">IFERROR(INDEX(#REF!,SMALL(IF(#REF!=rngInvoice,ROW(#REF!)-ROW(#REF!)), ROW(37:37)), MATCH($C$6,#REF!, 0)),"")</f>
        <v/>
      </c>
      <c r="D43" s="5" t="s">
        <v>126</v>
      </c>
      <c r="E43" s="11" t="s">
        <v>67</v>
      </c>
      <c r="F43" s="12">
        <v>700</v>
      </c>
      <c r="H43" s="28"/>
    </row>
    <row r="44" spans="1:8" s="2" customFormat="1" ht="33.950000000000003" customHeight="1" x14ac:dyDescent="0.25">
      <c r="A44" s="14" t="s">
        <v>70</v>
      </c>
      <c r="B44" s="10" t="str">
        <f t="array" ref="B44">IFERROR(INDEX(#REF!,SMALL(IF(#REF!=rngInvoice,ROW(#REF!)-ROW(#REF!)), ROW(36:36)), MATCH($B$6,#REF!, 0)),"")</f>
        <v/>
      </c>
      <c r="C44" s="5" t="str">
        <f t="array" ref="C44">IFERROR(INDEX(#REF!,SMALL(IF(#REF!=rngInvoice,ROW(#REF!)-ROW(#REF!)), ROW(36:36)), MATCH($C$6,#REF!, 0)),"")</f>
        <v/>
      </c>
      <c r="D44" s="5" t="s">
        <v>95</v>
      </c>
      <c r="E44" s="11" t="s">
        <v>68</v>
      </c>
      <c r="F44" s="12">
        <f>20.25</f>
        <v>20.25</v>
      </c>
      <c r="H44" s="28"/>
    </row>
    <row r="45" spans="1:8" s="2" customFormat="1" ht="33.950000000000003" customHeight="1" x14ac:dyDescent="0.25">
      <c r="A45" s="14" t="s">
        <v>70</v>
      </c>
      <c r="B45" s="10" t="str">
        <f t="array" ref="B45">IFERROR(INDEX(#REF!,SMALL(IF(#REF!=rngInvoice,ROW(#REF!)-ROW(#REF!)), ROW(36:36)), MATCH($B$6,#REF!, 0)),"")</f>
        <v/>
      </c>
      <c r="C45" s="5" t="str">
        <f t="array" ref="C45">IFERROR(INDEX(#REF!,SMALL(IF(#REF!=rngInvoice,ROW(#REF!)-ROW(#REF!)), ROW(36:36)), MATCH($C$6,#REF!, 0)),"")</f>
        <v/>
      </c>
      <c r="D45" s="5" t="s">
        <v>74</v>
      </c>
      <c r="E45" s="11" t="s">
        <v>96</v>
      </c>
      <c r="F45" s="12">
        <v>127412.75</v>
      </c>
      <c r="H45" s="28"/>
    </row>
    <row r="46" spans="1:8" s="2" customFormat="1" ht="33.950000000000003" customHeight="1" x14ac:dyDescent="0.25">
      <c r="A46" s="14" t="s">
        <v>70</v>
      </c>
      <c r="B46" s="10" t="str">
        <f t="array" ref="B46">IFERROR(INDEX(#REF!,SMALL(IF(#REF!=rngInvoice,ROW(#REF!)-ROW(#REF!)), ROW(37:37)), MATCH($B$6,#REF!, 0)),"")</f>
        <v/>
      </c>
      <c r="C46" s="5" t="str">
        <f t="array" ref="C46">IFERROR(INDEX(#REF!,SMALL(IF(#REF!=rngInvoice,ROW(#REF!)-ROW(#REF!)), ROW(37:37)), MATCH($C$6,#REF!, 0)),"")</f>
        <v/>
      </c>
      <c r="D46" s="5" t="s">
        <v>75</v>
      </c>
      <c r="E46" s="11" t="s">
        <v>96</v>
      </c>
      <c r="F46" s="12">
        <v>447.99</v>
      </c>
      <c r="H46" s="28"/>
    </row>
    <row r="47" spans="1:8" s="2" customFormat="1" ht="33.950000000000003" customHeight="1" x14ac:dyDescent="0.25">
      <c r="A47" s="14" t="s">
        <v>70</v>
      </c>
      <c r="B47" s="10" t="str">
        <f t="array" ref="B47">IFERROR(INDEX(#REF!,SMALL(IF(#REF!=rngInvoice,ROW(#REF!)-ROW(#REF!)), ROW(37:37)), MATCH($B$6,#REF!, 0)),"")</f>
        <v/>
      </c>
      <c r="C47" s="5" t="str">
        <f t="array" ref="C47">IFERROR(INDEX(#REF!,SMALL(IF(#REF!=rngInvoice,ROW(#REF!)-ROW(#REF!)), ROW(37:37)), MATCH($C$6,#REF!, 0)),"")</f>
        <v/>
      </c>
      <c r="D47" s="5" t="s">
        <v>78</v>
      </c>
      <c r="E47" s="11" t="s">
        <v>96</v>
      </c>
      <c r="F47" s="12">
        <v>21023.119999999999</v>
      </c>
      <c r="H47" s="28"/>
    </row>
    <row r="48" spans="1:8" s="2" customFormat="1" ht="33.950000000000003" customHeight="1" x14ac:dyDescent="0.25">
      <c r="A48" s="14" t="s">
        <v>70</v>
      </c>
      <c r="B48" s="10" t="str">
        <f t="array" ref="B48">IFERROR(INDEX(#REF!,SMALL(IF(#REF!=rngInvoice,ROW(#REF!)-ROW(#REF!)), ROW(36:36)), MATCH($B$6,#REF!, 0)),"")</f>
        <v/>
      </c>
      <c r="C48" s="5" t="str">
        <f t="array" ref="C48">IFERROR(INDEX(#REF!,SMALL(IF(#REF!=rngInvoice,ROW(#REF!)-ROW(#REF!)), ROW(36:36)), MATCH($C$6,#REF!, 0)),"")</f>
        <v/>
      </c>
      <c r="D48" s="5" t="s">
        <v>97</v>
      </c>
      <c r="E48" s="11" t="s">
        <v>96</v>
      </c>
      <c r="F48" s="12">
        <v>2200.29</v>
      </c>
      <c r="H48" s="28"/>
    </row>
    <row r="49" spans="1:8" s="2" customFormat="1" ht="33.950000000000003" customHeight="1" x14ac:dyDescent="0.25">
      <c r="A49" s="14" t="s">
        <v>98</v>
      </c>
      <c r="B49" s="10" t="str">
        <f t="array" ref="B49">IFERROR(INDEX(#REF!,SMALL(IF(#REF!=rngInvoice,ROW(#REF!)-ROW(#REF!)), ROW(36:36)), MATCH($B$6,#REF!, 0)),"")</f>
        <v/>
      </c>
      <c r="C49" s="5" t="str">
        <f t="array" ref="C49">IFERROR(INDEX(#REF!,SMALL(IF(#REF!=rngInvoice,ROW(#REF!)-ROW(#REF!)), ROW(36:36)), MATCH($C$6,#REF!, 0)),"")</f>
        <v/>
      </c>
      <c r="D49" s="11" t="s">
        <v>72</v>
      </c>
      <c r="E49" s="11" t="s">
        <v>96</v>
      </c>
      <c r="F49" s="12">
        <v>672</v>
      </c>
      <c r="H49" s="28"/>
    </row>
    <row r="50" spans="1:8" s="2" customFormat="1" ht="33.950000000000003" hidden="1" customHeight="1" x14ac:dyDescent="0.25">
      <c r="A50" s="7"/>
      <c r="B50" s="10"/>
      <c r="C50" s="5"/>
      <c r="D50" s="11"/>
      <c r="E50" s="11"/>
      <c r="F50" s="12"/>
      <c r="H50" s="28"/>
    </row>
    <row r="51" spans="1:8" s="21" customFormat="1" ht="33.950000000000003" customHeight="1" x14ac:dyDescent="0.25">
      <c r="A51" s="17" t="s">
        <v>7</v>
      </c>
      <c r="B51" s="18"/>
      <c r="C51" s="19"/>
      <c r="D51" s="19"/>
      <c r="E51" s="19"/>
      <c r="F51" s="20">
        <f>SUM(F7:F50)</f>
        <v>170474.73</v>
      </c>
      <c r="H51" s="29"/>
    </row>
    <row r="55" spans="1:8" ht="33.950000000000003" customHeight="1" x14ac:dyDescent="0.25">
      <c r="F55" s="1"/>
      <c r="G55" s="27"/>
      <c r="H55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8 A51:E51 A12:A22">
    <cfRule type="expression" dxfId="47" priority="36">
      <formula>MOD(ROW(),2)=0</formula>
    </cfRule>
  </conditionalFormatting>
  <conditionalFormatting sqref="A7:C7 A8:D11 E7:E31">
    <cfRule type="expression" dxfId="46" priority="35">
      <formula>MOD(ROW(),2)=0</formula>
    </cfRule>
  </conditionalFormatting>
  <conditionalFormatting sqref="C12:D15 A24:D24 A25:C26 A27:D27 A29:D29 C28 A31:C32 A35:C36 E34:E36 B37:C50 C30 C33:E33 C16:C17 D18:D19 C19:D23 E32">
    <cfRule type="expression" dxfId="45" priority="37">
      <formula>MOD(ROW(),2)=0</formula>
    </cfRule>
  </conditionalFormatting>
  <conditionalFormatting sqref="D25:D26">
    <cfRule type="expression" dxfId="44" priority="32">
      <formula>MOD(ROW(),2)=0</formula>
    </cfRule>
  </conditionalFormatting>
  <conditionalFormatting sqref="F7:F51">
    <cfRule type="expression" dxfId="43" priority="33">
      <formula>MOD(ROW(),2)=0</formula>
    </cfRule>
    <cfRule type="expression" dxfId="42" priority="34">
      <formula>MOD(ROW(),2)=1</formula>
    </cfRule>
  </conditionalFormatting>
  <conditionalFormatting sqref="D17">
    <cfRule type="expression" dxfId="41" priority="31">
      <formula>MOD(ROW(),2)=0</formula>
    </cfRule>
  </conditionalFormatting>
  <conditionalFormatting sqref="D7">
    <cfRule type="expression" dxfId="40" priority="30">
      <formula>MOD(ROW(),2)=0</formula>
    </cfRule>
  </conditionalFormatting>
  <conditionalFormatting sqref="A28">
    <cfRule type="expression" dxfId="39" priority="29">
      <formula>MOD(ROW(),2)=0</formula>
    </cfRule>
  </conditionalFormatting>
  <conditionalFormatting sqref="B28">
    <cfRule type="expression" dxfId="38" priority="28">
      <formula>MOD(ROW(),2)=0</formula>
    </cfRule>
  </conditionalFormatting>
  <conditionalFormatting sqref="D35">
    <cfRule type="expression" dxfId="37" priority="22">
      <formula>MOD(ROW(),2)=0</formula>
    </cfRule>
  </conditionalFormatting>
  <conditionalFormatting sqref="A34">
    <cfRule type="expression" dxfId="36" priority="26">
      <formula>MOD(ROW(),2)=0</formula>
    </cfRule>
  </conditionalFormatting>
  <conditionalFormatting sqref="B34">
    <cfRule type="expression" dxfId="35" priority="25">
      <formula>MOD(ROW(),2)=0</formula>
    </cfRule>
  </conditionalFormatting>
  <conditionalFormatting sqref="C34">
    <cfRule type="expression" dxfId="34" priority="24">
      <formula>MOD(ROW(),2)=0</formula>
    </cfRule>
  </conditionalFormatting>
  <conditionalFormatting sqref="D36 D41:D49">
    <cfRule type="expression" dxfId="33" priority="21">
      <formula>MOD(ROW(),2)=0</formula>
    </cfRule>
  </conditionalFormatting>
  <conditionalFormatting sqref="A37:A49">
    <cfRule type="expression" dxfId="32" priority="19">
      <formula>MOD(ROW(),2)=0</formula>
    </cfRule>
  </conditionalFormatting>
  <conditionalFormatting sqref="D38">
    <cfRule type="expression" dxfId="31" priority="16">
      <formula>MOD(ROW(),2)=0</formula>
    </cfRule>
  </conditionalFormatting>
  <conditionalFormatting sqref="E37:E49">
    <cfRule type="expression" dxfId="30" priority="17">
      <formula>MOD(ROW(),2)=0</formula>
    </cfRule>
  </conditionalFormatting>
  <conditionalFormatting sqref="D40">
    <cfRule type="expression" dxfId="29" priority="15">
      <formula>MOD(ROW(),2)=0</formula>
    </cfRule>
  </conditionalFormatting>
  <conditionalFormatting sqref="A50">
    <cfRule type="expression" dxfId="28" priority="14">
      <formula>MOD(ROW(),2)=0</formula>
    </cfRule>
  </conditionalFormatting>
  <conditionalFormatting sqref="D50">
    <cfRule type="expression" dxfId="27" priority="13">
      <formula>MOD(ROW(),2)=0</formula>
    </cfRule>
  </conditionalFormatting>
  <conditionalFormatting sqref="E50">
    <cfRule type="expression" dxfId="26" priority="12">
      <formula>MOD(ROW(),2)=0</formula>
    </cfRule>
  </conditionalFormatting>
  <conditionalFormatting sqref="A30">
    <cfRule type="expression" dxfId="25" priority="11">
      <formula>MOD(ROW(),2)=0</formula>
    </cfRule>
  </conditionalFormatting>
  <conditionalFormatting sqref="D30">
    <cfRule type="expression" dxfId="24" priority="10">
      <formula>MOD(ROW(),2)=0</formula>
    </cfRule>
  </conditionalFormatting>
  <conditionalFormatting sqref="D31">
    <cfRule type="expression" dxfId="23" priority="9">
      <formula>MOD(ROW(),2)=0</formula>
    </cfRule>
  </conditionalFormatting>
  <conditionalFormatting sqref="A33">
    <cfRule type="expression" dxfId="22" priority="8">
      <formula>MOD(ROW(),2)=0</formula>
    </cfRule>
  </conditionalFormatting>
  <conditionalFormatting sqref="D34">
    <cfRule type="expression" dxfId="21" priority="7">
      <formula>MOD(ROW(),2)=0</formula>
    </cfRule>
  </conditionalFormatting>
  <conditionalFormatting sqref="D37">
    <cfRule type="expression" dxfId="20" priority="6">
      <formula>MOD(ROW(),2)=0</formula>
    </cfRule>
  </conditionalFormatting>
  <conditionalFormatting sqref="D39">
    <cfRule type="expression" dxfId="19" priority="5">
      <formula>MOD(ROW(),2)=0</formula>
    </cfRule>
  </conditionalFormatting>
  <conditionalFormatting sqref="D16">
    <cfRule type="expression" dxfId="18" priority="4">
      <formula>MOD(ROW(),2)=0</formula>
    </cfRule>
  </conditionalFormatting>
  <conditionalFormatting sqref="A23">
    <cfRule type="expression" dxfId="17" priority="3">
      <formula>MOD(ROW(),2)=0</formula>
    </cfRule>
  </conditionalFormatting>
  <conditionalFormatting sqref="D28">
    <cfRule type="expression" dxfId="16" priority="2">
      <formula>MOD(ROW(),2)=0</formula>
    </cfRule>
  </conditionalFormatting>
  <conditionalFormatting sqref="D32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TRAVANJ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2024-04-12T07:41:22Z</cp:lastPrinted>
  <dcterms:created xsi:type="dcterms:W3CDTF">2016-11-01T03:33:07Z</dcterms:created>
  <dcterms:modified xsi:type="dcterms:W3CDTF">2024-05-16T11:34:38Z</dcterms:modified>
</cp:coreProperties>
</file>